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omments6.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4755" yWindow="195" windowWidth="15600" windowHeight="10200" tabRatio="698"/>
  </bookViews>
  <sheets>
    <sheet name="1.論文等" sheetId="8" r:id="rId1"/>
    <sheet name="2.標準化" sheetId="3" r:id="rId2"/>
    <sheet name="3.成果発信" sheetId="6" r:id="rId3"/>
    <sheet name="4.表彰・受賞" sheetId="7" r:id="rId4"/>
    <sheet name="発表区分" sheetId="9" r:id="rId5"/>
    <sheet name="集計" sheetId="10" r:id="rId6"/>
    <sheet name="入力例、記入詳細" sheetId="2" r:id="rId7"/>
    <sheet name=" 参考_発表区分判断フロー" sheetId="5" r:id="rId8"/>
  </sheets>
  <definedNames>
    <definedName name="_xlnm.Print_Area" localSheetId="7">' 参考_発表区分判断フロー'!$A$1:$O$41</definedName>
    <definedName name="_xlnm.Print_Area" localSheetId="0">'1.論文等'!$A$1:$S$43</definedName>
    <definedName name="_xlnm.Print_Area" localSheetId="1">'2.標準化'!$A$1:$S$26</definedName>
    <definedName name="_xlnm.Print_Area" localSheetId="2">'3.成果発信'!$A$1:$S$26</definedName>
    <definedName name="_xlnm.Print_Area" localSheetId="3">'4.表彰・受賞'!$A$1:$S$26</definedName>
    <definedName name="_xlnm.Print_Area" localSheetId="5">集計!$A$1:$F$33</definedName>
    <definedName name="_xlnm.Print_Area" localSheetId="6">'入力例、記入詳細'!$A$1:$L$175</definedName>
    <definedName name="_xlnm.Print_Area" localSheetId="4">発表区分!$A$1:$C$29</definedName>
    <definedName name="_xlnm.Print_Titles" localSheetId="0">'1.論文等'!$10:$12</definedName>
    <definedName name="_xlnm.Print_Titles" localSheetId="1">'2.標準化'!$3:$5</definedName>
    <definedName name="_xlnm.Print_Titles" localSheetId="2">'3.成果発信'!$3:$5</definedName>
    <definedName name="_xlnm.Print_Titles" localSheetId="3">'4.表彰・受賞'!$3:$5</definedName>
  </definedNames>
  <calcPr calcId="145621"/>
</workbook>
</file>

<file path=xl/calcChain.xml><?xml version="1.0" encoding="utf-8"?>
<calcChain xmlns="http://schemas.openxmlformats.org/spreadsheetml/2006/main">
  <c r="C68" i="2" l="1"/>
  <c r="D58" i="2"/>
  <c r="C58" i="2"/>
  <c r="C18" i="10"/>
  <c r="D7" i="10"/>
  <c r="C7" i="10"/>
  <c r="B11" i="5" l="1"/>
  <c r="B10" i="5"/>
  <c r="B9" i="5"/>
  <c r="B8" i="5"/>
  <c r="B7" i="5"/>
  <c r="B6" i="5"/>
  <c r="B5" i="5"/>
  <c r="B4" i="5"/>
  <c r="B3" i="5"/>
  <c r="B2" i="5"/>
  <c r="A11" i="5"/>
  <c r="A10" i="5"/>
  <c r="A9" i="5"/>
  <c r="A8" i="5"/>
  <c r="A7" i="5"/>
  <c r="A6" i="5"/>
  <c r="A5" i="5"/>
  <c r="A4" i="5"/>
  <c r="A3" i="5"/>
  <c r="A2" i="5"/>
  <c r="A1" i="5"/>
  <c r="D59" i="2" l="1"/>
  <c r="D61" i="2"/>
  <c r="D62" i="2"/>
  <c r="D60" i="2"/>
  <c r="D57" i="2"/>
  <c r="D6" i="10"/>
  <c r="D2" i="2"/>
  <c r="E2" i="2" s="1"/>
  <c r="N5" i="7" l="1"/>
  <c r="M5" i="7"/>
  <c r="L5" i="7"/>
  <c r="K5" i="7"/>
  <c r="J5" i="7"/>
  <c r="I5" i="7"/>
  <c r="H5" i="7"/>
  <c r="G5" i="7"/>
  <c r="F5" i="7"/>
  <c r="E5" i="7"/>
  <c r="N5" i="6"/>
  <c r="M5" i="6"/>
  <c r="L5" i="6"/>
  <c r="K5" i="6"/>
  <c r="J5" i="6"/>
  <c r="I5" i="6"/>
  <c r="H5" i="6"/>
  <c r="G5" i="6"/>
  <c r="F5" i="6"/>
  <c r="E5" i="6"/>
  <c r="N5" i="3"/>
  <c r="M5" i="3"/>
  <c r="L5" i="3"/>
  <c r="K5" i="3"/>
  <c r="J5" i="3"/>
  <c r="I5" i="3"/>
  <c r="H5" i="3"/>
  <c r="F5" i="3"/>
  <c r="E5" i="3"/>
  <c r="G5" i="3"/>
  <c r="A1" i="10" l="1"/>
  <c r="A1" i="7"/>
  <c r="A1" i="6"/>
  <c r="A1" i="3"/>
  <c r="C11" i="10" l="1"/>
  <c r="C10" i="10"/>
  <c r="C9" i="10"/>
  <c r="C8" i="10"/>
  <c r="C6" i="10"/>
  <c r="C32" i="10"/>
  <c r="C31" i="10"/>
  <c r="C30" i="10"/>
  <c r="C29" i="10"/>
  <c r="C28" i="10"/>
  <c r="C27" i="10"/>
  <c r="C26" i="10"/>
  <c r="C25" i="10"/>
  <c r="C24" i="10"/>
  <c r="C23" i="10"/>
  <c r="C22" i="10"/>
  <c r="C21" i="10"/>
  <c r="C20" i="10"/>
  <c r="C19" i="10"/>
  <c r="C17" i="10"/>
  <c r="C16" i="10"/>
  <c r="D2" i="8"/>
  <c r="E2" i="8" s="1"/>
  <c r="D1" i="8"/>
  <c r="E4" i="7"/>
  <c r="E4" i="6"/>
  <c r="E4" i="3"/>
  <c r="A21" i="7"/>
  <c r="A20" i="7"/>
  <c r="A19" i="7"/>
  <c r="A18" i="7"/>
  <c r="A17" i="7"/>
  <c r="A16" i="7"/>
  <c r="A15" i="7"/>
  <c r="A14" i="7"/>
  <c r="A13" i="7"/>
  <c r="A12" i="7"/>
  <c r="A11" i="7"/>
  <c r="A10" i="7"/>
  <c r="A9" i="7"/>
  <c r="A8" i="7"/>
  <c r="A7" i="7"/>
  <c r="A25" i="6"/>
  <c r="A24" i="6"/>
  <c r="A23" i="6"/>
  <c r="A22" i="6"/>
  <c r="A21" i="6"/>
  <c r="A20" i="6"/>
  <c r="A19" i="6"/>
  <c r="A18" i="6"/>
  <c r="A17" i="6"/>
  <c r="A16" i="6"/>
  <c r="A15" i="6"/>
  <c r="A14" i="6"/>
  <c r="A13" i="6"/>
  <c r="A12" i="6"/>
  <c r="A11" i="6"/>
  <c r="A10" i="6"/>
  <c r="A9" i="6"/>
  <c r="A8" i="6"/>
  <c r="A7" i="6"/>
  <c r="A6" i="6"/>
  <c r="A25" i="3"/>
  <c r="A24" i="3"/>
  <c r="A23" i="3"/>
  <c r="A22" i="3"/>
  <c r="A21" i="3"/>
  <c r="A20" i="3"/>
  <c r="A19" i="3"/>
  <c r="A18" i="3"/>
  <c r="A17" i="3"/>
  <c r="A16" i="3"/>
  <c r="A15" i="3"/>
  <c r="A14" i="3"/>
  <c r="A13" i="3"/>
  <c r="A12" i="3"/>
  <c r="A11" i="3"/>
  <c r="A10" i="3"/>
  <c r="A9" i="3"/>
  <c r="A8" i="3"/>
  <c r="A7" i="3"/>
  <c r="A6" i="3"/>
  <c r="K1" i="10"/>
  <c r="A11" i="8"/>
  <c r="A42" i="8" s="1"/>
  <c r="A4" i="7"/>
  <c r="T1" i="7"/>
  <c r="A4" i="6"/>
  <c r="T1" i="6"/>
  <c r="A13" i="8" l="1"/>
  <c r="A15" i="8"/>
  <c r="A17" i="8"/>
  <c r="A19" i="8"/>
  <c r="A21" i="8"/>
  <c r="A23" i="8"/>
  <c r="A25" i="8"/>
  <c r="A27" i="8"/>
  <c r="A29" i="8"/>
  <c r="A31" i="8"/>
  <c r="A33" i="8"/>
  <c r="A35" i="8"/>
  <c r="A37" i="8"/>
  <c r="A39" i="8"/>
  <c r="A41" i="8"/>
  <c r="A14" i="8"/>
  <c r="A16" i="8"/>
  <c r="A18" i="8"/>
  <c r="A20" i="8"/>
  <c r="A22" i="8"/>
  <c r="A24" i="8"/>
  <c r="A26" i="8"/>
  <c r="A28" i="8"/>
  <c r="A30" i="8"/>
  <c r="A32" i="8"/>
  <c r="A34" i="8"/>
  <c r="A36" i="8"/>
  <c r="A38" i="8"/>
  <c r="A40" i="8"/>
  <c r="D11" i="10"/>
  <c r="D10" i="10"/>
  <c r="D8" i="10"/>
  <c r="D9" i="10"/>
  <c r="A1" i="2"/>
  <c r="C62" i="2"/>
  <c r="C82" i="2"/>
  <c r="C81" i="2"/>
  <c r="C66" i="2"/>
  <c r="C61" i="2"/>
  <c r="C60" i="2"/>
  <c r="C59" i="2"/>
  <c r="C57" i="2"/>
  <c r="A4" i="3"/>
  <c r="T1" i="3"/>
  <c r="G35" i="2"/>
  <c r="F35" i="2"/>
  <c r="E35" i="2"/>
  <c r="G46" i="2"/>
  <c r="F46" i="2"/>
  <c r="E46" i="2"/>
  <c r="G27" i="2"/>
  <c r="F27" i="2"/>
  <c r="E27" i="2"/>
  <c r="C80" i="2"/>
  <c r="C79" i="2"/>
  <c r="C78" i="2"/>
  <c r="C77" i="2"/>
  <c r="C76" i="2"/>
  <c r="C75" i="2"/>
  <c r="C74" i="2"/>
  <c r="C73" i="2"/>
  <c r="C72" i="2"/>
  <c r="C71" i="2"/>
  <c r="C70" i="2"/>
  <c r="C69" i="2"/>
  <c r="C67" i="2"/>
  <c r="M50" i="2"/>
  <c r="A22" i="7" l="1"/>
  <c r="A23" i="7"/>
  <c r="A6" i="7" l="1"/>
  <c r="A24" i="7"/>
  <c r="A25" i="7" s="1"/>
</calcChain>
</file>

<file path=xl/comments1.xml><?xml version="1.0" encoding="utf-8"?>
<comments xmlns="http://schemas.openxmlformats.org/spreadsheetml/2006/main">
  <authors>
    <author>作成者</author>
  </authors>
  <commentList>
    <comment ref="B7" authorId="0">
      <text>
        <r>
          <rPr>
            <sz val="9"/>
            <color indexed="81"/>
            <rFont val="ＭＳ Ｐゴシック"/>
            <family val="3"/>
            <charset val="128"/>
          </rPr>
          <t>記入例：１）記入詳細を参照ください。</t>
        </r>
      </text>
    </comment>
    <comment ref="E11" authorId="0">
      <text>
        <r>
          <rPr>
            <b/>
            <sz val="8"/>
            <color indexed="81"/>
            <rFont val="ＭＳ Ｐゴシック"/>
            <family val="3"/>
            <charset val="128"/>
          </rPr>
          <t>略称可。全受託者名を記入してください。各シートへリンクされます。</t>
        </r>
      </text>
    </comment>
    <comment ref="A42" authorId="0">
      <text>
        <r>
          <rPr>
            <sz val="9"/>
            <color indexed="81"/>
            <rFont val="ＭＳ Ｐゴシック"/>
            <family val="3"/>
            <charset val="128"/>
          </rPr>
          <t>行を増やす場合は前行を行コピーして挿入ください。</t>
        </r>
      </text>
    </comment>
  </commentList>
</comments>
</file>

<file path=xl/comments2.xml><?xml version="1.0" encoding="utf-8"?>
<comments xmlns="http://schemas.openxmlformats.org/spreadsheetml/2006/main">
  <authors>
    <author>作成者</author>
  </authors>
  <commentList>
    <comment ref="A25" authorId="0">
      <text>
        <r>
          <rPr>
            <sz val="9"/>
            <color indexed="81"/>
            <rFont val="ＭＳ Ｐゴシック"/>
            <family val="3"/>
            <charset val="128"/>
          </rPr>
          <t>行を増やす場合は前の行を行コピーして挿入ください。</t>
        </r>
      </text>
    </comment>
  </commentList>
</comments>
</file>

<file path=xl/comments3.xml><?xml version="1.0" encoding="utf-8"?>
<comments xmlns="http://schemas.openxmlformats.org/spreadsheetml/2006/main">
  <authors>
    <author>作成者</author>
  </authors>
  <commentList>
    <comment ref="A25" authorId="0">
      <text>
        <r>
          <rPr>
            <sz val="9"/>
            <color indexed="81"/>
            <rFont val="ＭＳ Ｐゴシック"/>
            <family val="3"/>
            <charset val="128"/>
          </rPr>
          <t>行を増やす場合は前の行を行コピーして挿入ください。</t>
        </r>
      </text>
    </comment>
  </commentList>
</comments>
</file>

<file path=xl/comments4.xml><?xml version="1.0" encoding="utf-8"?>
<comments xmlns="http://schemas.openxmlformats.org/spreadsheetml/2006/main">
  <authors>
    <author>作成者</author>
  </authors>
  <commentList>
    <comment ref="A25" authorId="0">
      <text>
        <r>
          <rPr>
            <sz val="9"/>
            <color indexed="81"/>
            <rFont val="ＭＳ Ｐゴシック"/>
            <family val="3"/>
            <charset val="128"/>
          </rPr>
          <t>行を増やす場合は前の行をコピーして挿入してください。</t>
        </r>
      </text>
    </comment>
  </commentList>
</comments>
</file>

<file path=xl/comments5.xml><?xml version="1.0" encoding="utf-8"?>
<comments xmlns="http://schemas.openxmlformats.org/spreadsheetml/2006/main">
  <authors>
    <author>作成者</author>
  </authors>
  <commentList>
    <comment ref="D5" authorId="0">
      <text>
        <r>
          <rPr>
            <sz val="9"/>
            <color indexed="81"/>
            <rFont val="ＭＳ Ｐゴシック"/>
            <family val="3"/>
            <charset val="128"/>
          </rPr>
          <t>「1.論文等」シートの
提出日（Ｃ ２セル）連動で集計されます。</t>
        </r>
      </text>
    </comment>
  </commentList>
</comments>
</file>

<file path=xl/comments6.xml><?xml version="1.0" encoding="utf-8"?>
<comments xmlns="http://schemas.openxmlformats.org/spreadsheetml/2006/main">
  <authors>
    <author>作成者</author>
  </authors>
  <commentList>
    <comment ref="B7" authorId="0">
      <text>
        <r>
          <rPr>
            <sz val="9"/>
            <color indexed="81"/>
            <rFont val="ＭＳ Ｐゴシック"/>
            <family val="3"/>
            <charset val="128"/>
          </rPr>
          <t>１）記入詳細を参照ください。</t>
        </r>
      </text>
    </comment>
  </commentList>
</comments>
</file>

<file path=xl/sharedStrings.xml><?xml version="1.0" encoding="utf-8"?>
<sst xmlns="http://schemas.openxmlformats.org/spreadsheetml/2006/main" count="473" uniqueCount="320">
  <si>
    <t>ＮＯ.</t>
  </si>
  <si>
    <t>発表題名</t>
  </si>
  <si>
    <t>発表年月日</t>
    <rPh sb="2" eb="5">
      <t>ネンガッピ</t>
    </rPh>
    <phoneticPr fontId="1"/>
  </si>
  <si>
    <t>発表先</t>
    <rPh sb="2" eb="3">
      <t>サキ</t>
    </rPh>
    <phoneticPr fontId="1"/>
  </si>
  <si>
    <t>主催機関</t>
    <rPh sb="0" eb="2">
      <t>シュサイ</t>
    </rPh>
    <rPh sb="2" eb="4">
      <t>キカン</t>
    </rPh>
    <phoneticPr fontId="1"/>
  </si>
  <si>
    <t>年月日</t>
    <rPh sb="0" eb="3">
      <t>ネンガッピ</t>
    </rPh>
    <phoneticPr fontId="1"/>
  </si>
  <si>
    <t>当該研究がメディアで取り上げられた場合。</t>
    <rPh sb="17" eb="19">
      <t>バアイ</t>
    </rPh>
    <phoneticPr fontId="1"/>
  </si>
  <si>
    <t>タイトル、見出</t>
    <rPh sb="5" eb="7">
      <t>ミダ</t>
    </rPh>
    <phoneticPr fontId="1"/>
  </si>
  <si>
    <t>発表先、掲載紙、等</t>
    <rPh sb="2" eb="3">
      <t>サキ</t>
    </rPh>
    <rPh sb="4" eb="7">
      <t>ケイサイシ</t>
    </rPh>
    <rPh sb="8" eb="9">
      <t>トウ</t>
    </rPh>
    <phoneticPr fontId="1"/>
  </si>
  <si>
    <t>提案名</t>
    <rPh sb="0" eb="2">
      <t>テイアン</t>
    </rPh>
    <rPh sb="2" eb="3">
      <t>メイ</t>
    </rPh>
    <phoneticPr fontId="1"/>
  </si>
  <si>
    <t>提案先</t>
    <rPh sb="0" eb="2">
      <t>テイアン</t>
    </rPh>
    <rPh sb="2" eb="3">
      <t>サキ</t>
    </rPh>
    <phoneticPr fontId="1"/>
  </si>
  <si>
    <t>　　＜２．標準化提案・採択＞</t>
    <rPh sb="5" eb="8">
      <t>ヒョウジュンカ</t>
    </rPh>
    <rPh sb="8" eb="10">
      <t>テイアン</t>
    </rPh>
    <rPh sb="11" eb="13">
      <t>サイタク</t>
    </rPh>
    <phoneticPr fontId="1"/>
  </si>
  <si>
    <t>　　＜３．成果発信＞</t>
    <rPh sb="5" eb="7">
      <t>セイカ</t>
    </rPh>
    <rPh sb="7" eb="9">
      <t>ハッシン</t>
    </rPh>
    <phoneticPr fontId="1"/>
  </si>
  <si>
    <t>２．標準化提案・採択（I.標準化提案、J.標準化採択）</t>
    <rPh sb="2" eb="5">
      <t>ヒョウジュンカ</t>
    </rPh>
    <rPh sb="5" eb="7">
      <t>テイアン</t>
    </rPh>
    <rPh sb="8" eb="10">
      <t>サイタク</t>
    </rPh>
    <rPh sb="13" eb="16">
      <t>ヒョウジュンカ</t>
    </rPh>
    <rPh sb="16" eb="18">
      <t>テイアン</t>
    </rPh>
    <rPh sb="21" eb="24">
      <t>ヒョウジュンカ</t>
    </rPh>
    <rPh sb="24" eb="26">
      <t>サイタク</t>
    </rPh>
    <phoneticPr fontId="1"/>
  </si>
  <si>
    <t>H.その他の資料</t>
    <rPh sb="4" eb="5">
      <t>タ</t>
    </rPh>
    <rPh sb="6" eb="8">
      <t>シリョウ</t>
    </rPh>
    <phoneticPr fontId="1"/>
  </si>
  <si>
    <t>区分</t>
    <rPh sb="0" eb="2">
      <t>クブン</t>
    </rPh>
    <phoneticPr fontId="1"/>
  </si>
  <si>
    <t>I.標準化提案</t>
  </si>
  <si>
    <t>K.プレスリリース</t>
  </si>
  <si>
    <t>L.報道</t>
  </si>
  <si>
    <t>○○○が○○への伝送</t>
  </si>
  <si>
    <t>G.一般口頭発表</t>
  </si>
  <si>
    <t>依頼講演</t>
  </si>
  <si>
    <t>Information Technogy・・・</t>
  </si>
  <si>
    <t>B.小論文</t>
  </si>
  <si>
    <t>C.収録論文</t>
  </si>
  <si>
    <t>A.研究論文</t>
  </si>
  <si>
    <t>〇〇電機技報</t>
  </si>
  <si>
    <t>～通信に関する一考察</t>
    <rPh sb="7" eb="8">
      <t>イチ</t>
    </rPh>
    <phoneticPr fontId="1"/>
  </si>
  <si>
    <t>K.プレスリリース</t>
    <phoneticPr fontId="1"/>
  </si>
  <si>
    <t>L.報道</t>
    <phoneticPr fontId="1"/>
  </si>
  <si>
    <t>受賞等の場所</t>
    <phoneticPr fontId="1"/>
  </si>
  <si>
    <t>ドイツ、フランクフルト</t>
  </si>
  <si>
    <t>○○の研究について展示</t>
  </si>
  <si>
    <t>福岡市、〇〇大学</t>
    <rPh sb="0" eb="3">
      <t>フクオカシ</t>
    </rPh>
    <rPh sb="6" eb="8">
      <t>ダイガク</t>
    </rPh>
    <phoneticPr fontId="1"/>
  </si>
  <si>
    <t>平成00年度上半期最優秀論文賞</t>
    <rPh sb="0" eb="2">
      <t>ヘイセイ</t>
    </rPh>
    <rPh sb="4" eb="6">
      <t>ネンド</t>
    </rPh>
    <rPh sb="6" eb="9">
      <t>カミハンキ</t>
    </rPh>
    <rPh sb="9" eb="12">
      <t>サイユウシュウ</t>
    </rPh>
    <phoneticPr fontId="1"/>
  </si>
  <si>
    <t>□□省</t>
    <rPh sb="2" eb="3">
      <t>ショウ</t>
    </rPh>
    <phoneticPr fontId="1"/>
  </si>
  <si>
    <t>平成00年度情報化促進　□□大臣賞</t>
    <rPh sb="0" eb="2">
      <t>ヘイセイ</t>
    </rPh>
    <rPh sb="4" eb="6">
      <t>ネンド</t>
    </rPh>
    <rPh sb="6" eb="8">
      <t>ジョウホウ</t>
    </rPh>
    <rPh sb="8" eb="9">
      <t>カ</t>
    </rPh>
    <rPh sb="9" eb="11">
      <t>ソクシン</t>
    </rPh>
    <rPh sb="14" eb="16">
      <t>ダイジン</t>
    </rPh>
    <rPh sb="16" eb="17">
      <t>ショウ</t>
    </rPh>
    <phoneticPr fontId="1"/>
  </si>
  <si>
    <t>○○学会</t>
    <phoneticPr fontId="1"/>
  </si>
  <si>
    <t>東京　〇〇ホール</t>
    <phoneticPr fontId="1"/>
  </si>
  <si>
    <t>△△学会〇〇論文誌</t>
    <rPh sb="2" eb="4">
      <t>ガッカイ</t>
    </rPh>
    <phoneticPr fontId="1"/>
  </si>
  <si>
    <t>〇〇についての新しい知見</t>
    <rPh sb="7" eb="8">
      <t>アタラ</t>
    </rPh>
    <rPh sb="10" eb="12">
      <t>チケン</t>
    </rPh>
    <phoneticPr fontId="1"/>
  </si>
  <si>
    <t>情報化促進大臣表彰</t>
    <rPh sb="0" eb="2">
      <t>ジョウホウ</t>
    </rPh>
    <rPh sb="2" eb="3">
      <t>カ</t>
    </rPh>
    <rPh sb="3" eb="5">
      <t>ソクシン</t>
    </rPh>
    <rPh sb="5" eb="7">
      <t>ダイジン</t>
    </rPh>
    <rPh sb="7" eb="9">
      <t>ヒョウショウ</t>
    </rPh>
    <phoneticPr fontId="1"/>
  </si>
  <si>
    <t>　　＜用途＞</t>
  </si>
  <si>
    <t>　　＜お願い＞</t>
  </si>
  <si>
    <t>　　＜１．論文等発表　各項目の記入事項、留意事項＞</t>
    <rPh sb="5" eb="7">
      <t>ロンブン</t>
    </rPh>
    <rPh sb="7" eb="8">
      <t>トウ</t>
    </rPh>
    <rPh sb="8" eb="10">
      <t>ハッピョウ</t>
    </rPh>
    <rPh sb="20" eb="22">
      <t>リュウイ</t>
    </rPh>
    <rPh sb="22" eb="24">
      <t>ジコウ</t>
    </rPh>
    <phoneticPr fontId="1"/>
  </si>
  <si>
    <t>発表年月日</t>
    <phoneticPr fontId="1"/>
  </si>
  <si>
    <t>発表題名</t>
    <rPh sb="0" eb="2">
      <t>ハッピョウ</t>
    </rPh>
    <rPh sb="2" eb="4">
      <t>ダイメイ</t>
    </rPh>
    <phoneticPr fontId="1"/>
  </si>
  <si>
    <t>発表先</t>
    <phoneticPr fontId="1"/>
  </si>
  <si>
    <t>発表した論文、発表のタイトルをご記入ください。</t>
  </si>
  <si>
    <t>　　＜２．標準化提案・採択　各項目の記入事項、留意事項＞</t>
    <rPh sb="23" eb="25">
      <t>リュウイ</t>
    </rPh>
    <rPh sb="25" eb="27">
      <t>ジコウ</t>
    </rPh>
    <phoneticPr fontId="1"/>
  </si>
  <si>
    <t>提案した寄書、採択のタイトルをご記入ください。</t>
    <rPh sb="0" eb="2">
      <t>テイアン</t>
    </rPh>
    <rPh sb="4" eb="6">
      <t>キショ</t>
    </rPh>
    <rPh sb="7" eb="9">
      <t>サイタク</t>
    </rPh>
    <phoneticPr fontId="1"/>
  </si>
  <si>
    <t>年月日</t>
    <phoneticPr fontId="1"/>
  </si>
  <si>
    <t>標準化機関、会合、WGの名称（略称でも可）をご記入ください。</t>
    <rPh sb="0" eb="3">
      <t>ヒョウジュンカ</t>
    </rPh>
    <rPh sb="3" eb="5">
      <t>キカン</t>
    </rPh>
    <rPh sb="6" eb="8">
      <t>カイゴウ</t>
    </rPh>
    <phoneticPr fontId="1"/>
  </si>
  <si>
    <t>標準化提案、採択に係る、文書番号、規格番号、標準番号等をご記入ください。</t>
    <rPh sb="0" eb="3">
      <t>ヒョウジュンカ</t>
    </rPh>
    <rPh sb="3" eb="5">
      <t>テイアン</t>
    </rPh>
    <rPh sb="6" eb="8">
      <t>サイタク</t>
    </rPh>
    <rPh sb="9" eb="10">
      <t>カカ</t>
    </rPh>
    <rPh sb="26" eb="27">
      <t>トウ</t>
    </rPh>
    <rPh sb="29" eb="31">
      <t>キニュウ</t>
    </rPh>
    <phoneticPr fontId="1"/>
  </si>
  <si>
    <t>　　＜３．成果発信　各項目の記入事項、留意事項＞</t>
    <rPh sb="19" eb="21">
      <t>リュウイ</t>
    </rPh>
    <rPh sb="21" eb="23">
      <t>ジコウ</t>
    </rPh>
    <phoneticPr fontId="1"/>
  </si>
  <si>
    <t>プレスリリース、取材、報道、展示会等のタイトル、見出しをご記入ください。</t>
    <rPh sb="8" eb="10">
      <t>シュザイ</t>
    </rPh>
    <rPh sb="11" eb="13">
      <t>ホウドウ</t>
    </rPh>
    <rPh sb="14" eb="17">
      <t>テンジカイ</t>
    </rPh>
    <rPh sb="17" eb="18">
      <t>トウ</t>
    </rPh>
    <rPh sb="24" eb="26">
      <t>ミダ</t>
    </rPh>
    <rPh sb="29" eb="31">
      <t>キニュウ</t>
    </rPh>
    <phoneticPr fontId="1"/>
  </si>
  <si>
    <t>J.標準化採択</t>
  </si>
  <si>
    <t>関連寄書 No.101</t>
    <rPh sb="0" eb="2">
      <t>カンレン</t>
    </rPh>
    <rPh sb="2" eb="4">
      <t>キショ</t>
    </rPh>
    <phoneticPr fontId="1"/>
  </si>
  <si>
    <t>△△の研究開発の推進</t>
    <rPh sb="3" eb="5">
      <t>ケンキュウ</t>
    </rPh>
    <rPh sb="5" eb="7">
      <t>カイハツ</t>
    </rPh>
    <rPh sb="8" eb="10">
      <t>スイシン</t>
    </rPh>
    <phoneticPr fontId="1"/>
  </si>
  <si>
    <t>△△フォーラム</t>
    <phoneticPr fontId="1"/>
  </si>
  <si>
    <t>フォーラム主催見学会でのプレゼン</t>
    <rPh sb="5" eb="7">
      <t>シュサイ</t>
    </rPh>
    <rPh sb="7" eb="9">
      <t>ケンガク</t>
    </rPh>
    <rPh sb="9" eb="10">
      <t>カイ</t>
    </rPh>
    <phoneticPr fontId="1"/>
  </si>
  <si>
    <t>H.その他資料</t>
  </si>
  <si>
    <t>次世代ネットワークの初歩</t>
    <rPh sb="0" eb="3">
      <t>ジセダイ</t>
    </rPh>
    <rPh sb="10" eb="12">
      <t>ショホ</t>
    </rPh>
    <phoneticPr fontId="1"/>
  </si>
  <si>
    <t>Open OS マガジン 正月特大号</t>
    <rPh sb="13" eb="15">
      <t>ショウガツ</t>
    </rPh>
    <rPh sb="15" eb="18">
      <t>トクダイゴウ</t>
    </rPh>
    <phoneticPr fontId="1"/>
  </si>
  <si>
    <t>D.機関誌論文</t>
  </si>
  <si>
    <t>Transaction Protocal to ・・・・
国際標準における記述修正の提案</t>
    <rPh sb="29" eb="31">
      <t>コクサイ</t>
    </rPh>
    <rPh sb="31" eb="33">
      <t>ヒョウジュン</t>
    </rPh>
    <rPh sb="37" eb="39">
      <t>キジュツ</t>
    </rPh>
    <rPh sb="39" eb="41">
      <t>シュウセイ</t>
    </rPh>
    <rPh sb="42" eb="44">
      <t>テイアン</t>
    </rPh>
    <phoneticPr fontId="1"/>
  </si>
  <si>
    <t>　　＜１．論文等発表＞</t>
    <rPh sb="5" eb="7">
      <t>ロンブン</t>
    </rPh>
    <rPh sb="7" eb="8">
      <t>トウ</t>
    </rPh>
    <phoneticPr fontId="1"/>
  </si>
  <si>
    <t>M.展示会</t>
  </si>
  <si>
    <t>M.展示会</t>
    <rPh sb="2" eb="5">
      <t>テンジカイ</t>
    </rPh>
    <phoneticPr fontId="1"/>
  </si>
  <si>
    <t>N.受賞</t>
  </si>
  <si>
    <t>N.受賞</t>
    <phoneticPr fontId="1"/>
  </si>
  <si>
    <t>O.表彰</t>
  </si>
  <si>
    <t>O.表彰</t>
    <phoneticPr fontId="1"/>
  </si>
  <si>
    <t>当該委託研究に関する標準化提案が採択された場合。</t>
    <rPh sb="0" eb="2">
      <t>トウガイ</t>
    </rPh>
    <rPh sb="2" eb="4">
      <t>イタク</t>
    </rPh>
    <rPh sb="4" eb="6">
      <t>ケンキュウ</t>
    </rPh>
    <rPh sb="7" eb="8">
      <t>カン</t>
    </rPh>
    <rPh sb="21" eb="23">
      <t>バアイ</t>
    </rPh>
    <phoneticPr fontId="1"/>
  </si>
  <si>
    <t>広報等を通じ公式に、報道機関等に向け「プレスリリース」を配布、または公表した場合。</t>
    <rPh sb="0" eb="2">
      <t>コウホウ</t>
    </rPh>
    <rPh sb="2" eb="3">
      <t>トウ</t>
    </rPh>
    <rPh sb="4" eb="5">
      <t>ツウ</t>
    </rPh>
    <rPh sb="6" eb="8">
      <t>コウシキ</t>
    </rPh>
    <rPh sb="10" eb="12">
      <t>ホウドウ</t>
    </rPh>
    <rPh sb="12" eb="14">
      <t>キカン</t>
    </rPh>
    <rPh sb="14" eb="15">
      <t>トウ</t>
    </rPh>
    <rPh sb="16" eb="17">
      <t>ム</t>
    </rPh>
    <rPh sb="28" eb="30">
      <t>ハイフ</t>
    </rPh>
    <rPh sb="34" eb="36">
      <t>コウヒョウ</t>
    </rPh>
    <rPh sb="38" eb="40">
      <t>バアイ</t>
    </rPh>
    <phoneticPr fontId="1"/>
  </si>
  <si>
    <t>学会等で論文賞を受賞された場合。</t>
    <rPh sb="13" eb="15">
      <t>バアイ</t>
    </rPh>
    <phoneticPr fontId="1"/>
  </si>
  <si>
    <t>表彰を受けた場合。</t>
    <rPh sb="6" eb="8">
      <t>バアイ</t>
    </rPh>
    <phoneticPr fontId="1"/>
  </si>
  <si>
    <t>１．論文等発表（A.研究論文、B.小論文、C.収録論文、D.機関誌論文、E.著作等、F.学術解説等、G.一般口頭発表、H.その他資料）</t>
    <rPh sb="2" eb="4">
      <t>ロンブン</t>
    </rPh>
    <rPh sb="4" eb="5">
      <t>トウ</t>
    </rPh>
    <rPh sb="5" eb="7">
      <t>ハッピョウ</t>
    </rPh>
    <rPh sb="10" eb="12">
      <t>ケンキュウ</t>
    </rPh>
    <rPh sb="12" eb="14">
      <t>ロンブン</t>
    </rPh>
    <rPh sb="17" eb="20">
      <t>ショウロンブン</t>
    </rPh>
    <rPh sb="23" eb="25">
      <t>シュウロク</t>
    </rPh>
    <rPh sb="25" eb="27">
      <t>ロンブン</t>
    </rPh>
    <rPh sb="30" eb="33">
      <t>キカンシ</t>
    </rPh>
    <rPh sb="33" eb="35">
      <t>ロンブン</t>
    </rPh>
    <rPh sb="38" eb="40">
      <t>チョサク</t>
    </rPh>
    <rPh sb="40" eb="41">
      <t>トウ</t>
    </rPh>
    <rPh sb="52" eb="54">
      <t>イッパン</t>
    </rPh>
    <rPh sb="54" eb="56">
      <t>コウトウ</t>
    </rPh>
    <rPh sb="56" eb="58">
      <t>ハッピョウ</t>
    </rPh>
    <rPh sb="63" eb="64">
      <t>タ</t>
    </rPh>
    <rPh sb="64" eb="66">
      <t>シリョウ</t>
    </rPh>
    <phoneticPr fontId="1"/>
  </si>
  <si>
    <t>外部向けに行われた展示会へ出展した場合。</t>
    <rPh sb="0" eb="2">
      <t>ガイブ</t>
    </rPh>
    <rPh sb="2" eb="3">
      <t>ム</t>
    </rPh>
    <rPh sb="5" eb="6">
      <t>オコナ</t>
    </rPh>
    <rPh sb="17" eb="19">
      <t>バアイ</t>
    </rPh>
    <phoneticPr fontId="1"/>
  </si>
  <si>
    <t>（注：プレスリリースや展示会、また取材を受ける場合には、検討段階で、電話・メール等にて事前にNICT担当者にご連絡ください。）</t>
    <phoneticPr fontId="1"/>
  </si>
  <si>
    <t>標準化関係文書</t>
    <rPh sb="0" eb="3">
      <t>ヒョウジュンカ</t>
    </rPh>
    <rPh sb="3" eb="5">
      <t>カンケイ</t>
    </rPh>
    <rPh sb="5" eb="7">
      <t>ブンショ</t>
    </rPh>
    <phoneticPr fontId="1"/>
  </si>
  <si>
    <t>関連情報</t>
    <rPh sb="0" eb="2">
      <t>カンレン</t>
    </rPh>
    <rPh sb="2" eb="4">
      <t>ジョウホウ</t>
    </rPh>
    <phoneticPr fontId="1"/>
  </si>
  <si>
    <t>関連情報（受賞内容など）</t>
    <rPh sb="0" eb="2">
      <t>カンレン</t>
    </rPh>
    <rPh sb="2" eb="4">
      <t>ジョウホウ</t>
    </rPh>
    <rPh sb="5" eb="7">
      <t>ジュショウ</t>
    </rPh>
    <rPh sb="7" eb="9">
      <t>ナイヨウ</t>
    </rPh>
    <phoneticPr fontId="1"/>
  </si>
  <si>
    <t>（株）△△、世界初○○の開発に成功</t>
    <rPh sb="6" eb="9">
      <t>セカイハツ</t>
    </rPh>
    <rPh sb="12" eb="14">
      <t>カイハツ</t>
    </rPh>
    <rPh sb="15" eb="17">
      <t>セイコウ</t>
    </rPh>
    <phoneticPr fontId="1"/>
  </si>
  <si>
    <t>◆◆の実証実験に成功</t>
    <rPh sb="3" eb="5">
      <t>ジッショウ</t>
    </rPh>
    <rPh sb="5" eb="7">
      <t>ジッケン</t>
    </rPh>
    <rPh sb="8" eb="10">
      <t>セイコウ</t>
    </rPh>
    <phoneticPr fontId="1"/>
  </si>
  <si>
    <t>○○記者クラブ</t>
    <rPh sb="2" eb="4">
      <t>キシャ</t>
    </rPh>
    <phoneticPr fontId="1"/>
  </si>
  <si>
    <t>□□の世界最速記録を達成</t>
    <rPh sb="3" eb="5">
      <t>セカイ</t>
    </rPh>
    <rPh sb="5" eb="7">
      <t>サイソク</t>
    </rPh>
    <rPh sb="7" eb="9">
      <t>キロク</t>
    </rPh>
    <rPh sb="10" eb="12">
      <t>タッセイ</t>
    </rPh>
    <phoneticPr fontId="1"/>
  </si>
  <si>
    <t>I.標準化提案</t>
    <phoneticPr fontId="1"/>
  </si>
  <si>
    <t>委託業務の成果を発表あるいは公開しようとするときは、特段の理由がある場合を除き、発表される論文、プレゼンテーションなどに、その内容がNICTの委託業務の結果得られたものである旨を、事務・経理処理マニュアルに沿って謝辞等を記載してください。</t>
    <phoneticPr fontId="1"/>
  </si>
  <si>
    <t>□□ 学会総合大会</t>
    <rPh sb="3" eb="5">
      <t>ガッカイ</t>
    </rPh>
    <rPh sb="5" eb="7">
      <t>ソウゴウ</t>
    </rPh>
    <rPh sb="7" eb="9">
      <t>タイカイ</t>
    </rPh>
    <phoneticPr fontId="1"/>
  </si>
  <si>
    <t>大阪市　△△ホール</t>
    <rPh sb="0" eb="2">
      <t>オオサカ</t>
    </rPh>
    <rPh sb="2" eb="3">
      <t>シ</t>
    </rPh>
    <phoneticPr fontId="1"/>
  </si>
  <si>
    <t>A.研究論文</t>
    <phoneticPr fontId="1"/>
  </si>
  <si>
    <t>B.小論文</t>
    <phoneticPr fontId="1"/>
  </si>
  <si>
    <t>D.機関誌論文</t>
    <phoneticPr fontId="1"/>
  </si>
  <si>
    <t>E.著書等</t>
    <phoneticPr fontId="1"/>
  </si>
  <si>
    <t>F.学術解説等</t>
    <phoneticPr fontId="1"/>
  </si>
  <si>
    <t>G.一般口頭発表</t>
    <phoneticPr fontId="1"/>
  </si>
  <si>
    <t>E.著書等</t>
  </si>
  <si>
    <t>F.学術解説等</t>
  </si>
  <si>
    <t>J.標準化採択</t>
    <rPh sb="5" eb="7">
      <t>サイタク</t>
    </rPh>
    <phoneticPr fontId="1"/>
  </si>
  <si>
    <t>情報（紙面№、等）</t>
    <phoneticPr fontId="1"/>
  </si>
  <si>
    <t>情報（紙面№、等）</t>
    <rPh sb="0" eb="2">
      <t>ジョウホウ</t>
    </rPh>
    <rPh sb="3" eb="5">
      <t>シメン</t>
    </rPh>
    <rPh sb="7" eb="8">
      <t>トウ</t>
    </rPh>
    <phoneticPr fontId="1"/>
  </si>
  <si>
    <t>３．成果発信（K.プレスリリース、L.報道、M.展示会）</t>
    <rPh sb="2" eb="4">
      <t>セイカ</t>
    </rPh>
    <rPh sb="4" eb="6">
      <t>ハッシン</t>
    </rPh>
    <rPh sb="19" eb="21">
      <t>ホウドウ</t>
    </rPh>
    <rPh sb="24" eb="27">
      <t>テンジカイ</t>
    </rPh>
    <phoneticPr fontId="1"/>
  </si>
  <si>
    <t>販売代理店様向け新製品内覧会</t>
    <rPh sb="0" eb="2">
      <t>ハンバイ</t>
    </rPh>
    <rPh sb="2" eb="5">
      <t>ダイリテン</t>
    </rPh>
    <rPh sb="5" eb="6">
      <t>サマ</t>
    </rPh>
    <rPh sb="6" eb="7">
      <t>ム</t>
    </rPh>
    <rPh sb="8" eb="11">
      <t>シンセイヒン</t>
    </rPh>
    <rPh sb="11" eb="14">
      <t>ナイランカイ</t>
    </rPh>
    <phoneticPr fontId="1"/>
  </si>
  <si>
    <t>代理店様向けパネル展示、カタログ配布</t>
    <rPh sb="0" eb="3">
      <t>ダイリテン</t>
    </rPh>
    <rPh sb="3" eb="4">
      <t>サマ</t>
    </rPh>
    <rPh sb="4" eb="5">
      <t>ム</t>
    </rPh>
    <rPh sb="9" eb="11">
      <t>テンジ</t>
    </rPh>
    <rPh sb="16" eb="18">
      <t>ハイフ</t>
    </rPh>
    <phoneticPr fontId="1"/>
  </si>
  <si>
    <t>O.表彰</t>
    <rPh sb="2" eb="4">
      <t>ヒョウショウ</t>
    </rPh>
    <phoneticPr fontId="1"/>
  </si>
  <si>
    <t>N.受賞</t>
    <rPh sb="2" eb="4">
      <t>ジュショウ</t>
    </rPh>
    <phoneticPr fontId="1"/>
  </si>
  <si>
    <t>研究論文に準ずる内容であるが、必ずしもオリジナリティを要求されない、あるいは正式な査読過程のない論文もしくは解説記事。</t>
    <phoneticPr fontId="1"/>
  </si>
  <si>
    <t>一般商業雑誌、広報誌等に寄稿された解説、報告、紹介等を目的とした記事、他発表分類に該当しない外部発表資料。</t>
    <phoneticPr fontId="1"/>
  </si>
  <si>
    <t>H.その他資料</t>
    <rPh sb="4" eb="5">
      <t>タ</t>
    </rPh>
    <rPh sb="5" eb="7">
      <t>シリョウ</t>
    </rPh>
    <phoneticPr fontId="1"/>
  </si>
  <si>
    <t>研究論文</t>
    <rPh sb="0" eb="2">
      <t>ケンキュウ</t>
    </rPh>
    <rPh sb="2" eb="4">
      <t>ロンブン</t>
    </rPh>
    <phoneticPr fontId="1"/>
  </si>
  <si>
    <t>その他研究発表</t>
    <rPh sb="2" eb="3">
      <t>タ</t>
    </rPh>
    <rPh sb="3" eb="5">
      <t>ケンキュウ</t>
    </rPh>
    <rPh sb="5" eb="7">
      <t>ハッピョウ</t>
    </rPh>
    <phoneticPr fontId="1"/>
  </si>
  <si>
    <t>標準化提案</t>
    <rPh sb="0" eb="3">
      <t>ヒョウジュンカ</t>
    </rPh>
    <rPh sb="3" eb="5">
      <t>テイアン</t>
    </rPh>
    <phoneticPr fontId="1"/>
  </si>
  <si>
    <t>プレスリリース・報道</t>
    <rPh sb="8" eb="10">
      <t>ホウドウ</t>
    </rPh>
    <phoneticPr fontId="1"/>
  </si>
  <si>
    <t>展示会</t>
    <rPh sb="0" eb="2">
      <t>テンジ</t>
    </rPh>
    <rPh sb="2" eb="3">
      <t>カイ</t>
    </rPh>
    <phoneticPr fontId="1"/>
  </si>
  <si>
    <t>集計内容</t>
    <rPh sb="0" eb="2">
      <t>シュウケイ</t>
    </rPh>
    <rPh sb="2" eb="4">
      <t>ナイヨウ</t>
    </rPh>
    <phoneticPr fontId="1"/>
  </si>
  <si>
    <t>「A.研究論文」の合計</t>
    <rPh sb="3" eb="5">
      <t>ケンキュウ</t>
    </rPh>
    <rPh sb="5" eb="7">
      <t>ロンブン</t>
    </rPh>
    <rPh sb="9" eb="11">
      <t>ゴウケイ</t>
    </rPh>
    <phoneticPr fontId="1"/>
  </si>
  <si>
    <t>「I.標準化提案」の合計</t>
    <rPh sb="3" eb="6">
      <t>ヒョウジュンカ</t>
    </rPh>
    <rPh sb="6" eb="8">
      <t>テイアン</t>
    </rPh>
    <rPh sb="10" eb="12">
      <t>ゴウケイ</t>
    </rPh>
    <phoneticPr fontId="1"/>
  </si>
  <si>
    <t>「K.プレスリリース」「L.報道」の合計</t>
    <rPh sb="14" eb="16">
      <t>ホウドウ</t>
    </rPh>
    <rPh sb="18" eb="20">
      <t>ゴウケイ</t>
    </rPh>
    <phoneticPr fontId="1"/>
  </si>
  <si>
    <t>「M.展示会」の合計</t>
    <rPh sb="3" eb="5">
      <t>テンジ</t>
    </rPh>
    <rPh sb="5" eb="6">
      <t>カイ</t>
    </rPh>
    <rPh sb="8" eb="10">
      <t>ゴウケイ</t>
    </rPh>
    <phoneticPr fontId="1"/>
  </si>
  <si>
    <t>副題：</t>
    <rPh sb="0" eb="2">
      <t>フクダイ</t>
    </rPh>
    <phoneticPr fontId="1"/>
  </si>
  <si>
    <t>〇〇〇〇の実現</t>
    <phoneticPr fontId="1"/>
  </si>
  <si>
    <t>◇◇◇◇の研究開発</t>
    <phoneticPr fontId="1"/>
  </si>
  <si>
    <t>○○学会　第58回　○○シンポ</t>
    <phoneticPr fontId="1"/>
  </si>
  <si>
    <t>青森県　○○ホテル</t>
    <phoneticPr fontId="1"/>
  </si>
  <si>
    <t>○○学会〇〇研究会</t>
    <phoneticPr fontId="1"/>
  </si>
  <si>
    <t>〇〇 Express</t>
    <phoneticPr fontId="1"/>
  </si>
  <si>
    <t>Transmisseion Device of ・・・・</t>
    <phoneticPr fontId="1"/>
  </si>
  <si>
    <t>ISO/TC208/WG8</t>
    <phoneticPr fontId="1"/>
  </si>
  <si>
    <t>ITU-T G.799/Y.1883 (11/2018)</t>
    <phoneticPr fontId="1"/>
  </si>
  <si>
    <t>ITU-T SG19 Q22</t>
    <phoneticPr fontId="1"/>
  </si>
  <si>
    <t>スイス、ジュネーブ</t>
    <phoneticPr fontId="1"/>
  </si>
  <si>
    <t>関連情報（URL、等）</t>
    <rPh sb="2" eb="4">
      <t>ジョウホウ</t>
    </rPh>
    <rPh sb="9" eb="10">
      <t>ナド</t>
    </rPh>
    <phoneticPr fontId="1"/>
  </si>
  <si>
    <t>〇〇 新聞</t>
    <phoneticPr fontId="1"/>
  </si>
  <si>
    <t>11面</t>
    <phoneticPr fontId="1"/>
  </si>
  <si>
    <t>△△新聞</t>
    <phoneticPr fontId="1"/>
  </si>
  <si>
    <t>1面</t>
    <phoneticPr fontId="1"/>
  </si>
  <si>
    <t>△△社Webサイト</t>
    <phoneticPr fontId="1"/>
  </si>
  <si>
    <t>CEATEC</t>
    <phoneticPr fontId="1"/>
  </si>
  <si>
    <t>パネル展示（開催期間20XX/11/17～11/18）</t>
    <rPh sb="6" eb="8">
      <t>カイサイ</t>
    </rPh>
    <rPh sb="8" eb="10">
      <t>キカン</t>
    </rPh>
    <phoneticPr fontId="1"/>
  </si>
  <si>
    <t>□□（株）〇〇研究所内</t>
    <rPh sb="2" eb="5">
      <t>カブ</t>
    </rPh>
    <rPh sb="7" eb="10">
      <t>ケンキュウショ</t>
    </rPh>
    <rPh sb="10" eb="11">
      <t>ナイ</t>
    </rPh>
    <phoneticPr fontId="1"/>
  </si>
  <si>
    <t>本様式に記載いただくのは、委託研究契約締結後の発表に限ります。ただし、契約締結後であっても受託者独自の知見に基づく論文等は成果として記入しないでください。</t>
    <rPh sb="0" eb="1">
      <t>ホン</t>
    </rPh>
    <rPh sb="1" eb="3">
      <t>ヨウシキ</t>
    </rPh>
    <rPh sb="4" eb="6">
      <t>キサイ</t>
    </rPh>
    <rPh sb="23" eb="25">
      <t>ハッピョウ</t>
    </rPh>
    <rPh sb="66" eb="68">
      <t>キニュウ</t>
    </rPh>
    <phoneticPr fontId="1"/>
  </si>
  <si>
    <t>研究期間終了後５年の間に委託研究に係る「論文等発表」、「標準化提案・採択」、「成果発信」、「受賞・表彰・その他」などが生じた場合、本様式にてNICT担当者にご報告ください。</t>
    <rPh sb="20" eb="22">
      <t>ロンブン</t>
    </rPh>
    <rPh sb="22" eb="23">
      <t>トウ</t>
    </rPh>
    <rPh sb="28" eb="31">
      <t>ヒョウジュンカ</t>
    </rPh>
    <rPh sb="31" eb="33">
      <t>テイアン</t>
    </rPh>
    <rPh sb="34" eb="36">
      <t>サイタク</t>
    </rPh>
    <rPh sb="39" eb="41">
      <t>セイカ</t>
    </rPh>
    <rPh sb="41" eb="43">
      <t>ハッシン</t>
    </rPh>
    <rPh sb="46" eb="48">
      <t>ジュショウ</t>
    </rPh>
    <rPh sb="54" eb="55">
      <t>タ</t>
    </rPh>
    <rPh sb="74" eb="77">
      <t>タントウシャ</t>
    </rPh>
    <phoneticPr fontId="1"/>
  </si>
  <si>
    <t>著作本全般、分担で執筆した場合、概ね１章以上を分担しているもの。
（注：他は「H.その他資料」としてください。）</t>
    <phoneticPr fontId="1"/>
  </si>
  <si>
    <t xml:space="preserve"> </t>
    <phoneticPr fontId="1"/>
  </si>
  <si>
    <t>関連情報（URL、等）</t>
    <rPh sb="0" eb="2">
      <t>カンレン</t>
    </rPh>
    <rPh sb="2" eb="4">
      <t>ジョウホウ</t>
    </rPh>
    <rPh sb="9" eb="10">
      <t>ナド</t>
    </rPh>
    <phoneticPr fontId="1"/>
  </si>
  <si>
    <t>関連情報（受賞内容、等）</t>
    <rPh sb="0" eb="2">
      <t>カンレン</t>
    </rPh>
    <rPh sb="2" eb="4">
      <t>ジョウホウ</t>
    </rPh>
    <rPh sb="5" eb="7">
      <t>ジュショウ</t>
    </rPh>
    <rPh sb="7" eb="9">
      <t>ナイヨウ</t>
    </rPh>
    <rPh sb="10" eb="11">
      <t>ナド</t>
    </rPh>
    <phoneticPr fontId="1"/>
  </si>
  <si>
    <t>受賞・表彰</t>
    <rPh sb="0" eb="2">
      <t>ジュショウ</t>
    </rPh>
    <rPh sb="3" eb="5">
      <t>ヒョウショウ</t>
    </rPh>
    <phoneticPr fontId="1"/>
  </si>
  <si>
    <t>「N.受賞」「O.表彰」の合計</t>
    <rPh sb="3" eb="5">
      <t>ジュショウ</t>
    </rPh>
    <rPh sb="9" eb="11">
      <t>ヒョウショウ</t>
    </rPh>
    <rPh sb="13" eb="15">
      <t>ゴウケイ</t>
    </rPh>
    <phoneticPr fontId="1"/>
  </si>
  <si>
    <r>
      <t>　　　</t>
    </r>
    <r>
      <rPr>
        <b/>
        <u/>
        <sz val="9"/>
        <rFont val="ＭＳ Ｐゴシック"/>
        <family val="3"/>
        <charset val="128"/>
      </rPr>
      <t>NICTの基準による分類の原則を示したものです。疑義があればNICTへご相談ください。</t>
    </r>
    <rPh sb="8" eb="10">
      <t>キジュン</t>
    </rPh>
    <rPh sb="13" eb="15">
      <t>ブンルイ</t>
    </rPh>
    <rPh sb="16" eb="18">
      <t>ゲンソク</t>
    </rPh>
    <rPh sb="19" eb="20">
      <t>シメ</t>
    </rPh>
    <rPh sb="27" eb="29">
      <t>ギギ</t>
    </rPh>
    <phoneticPr fontId="1"/>
  </si>
  <si>
    <t>〇〇良夫</t>
  </si>
  <si>
    <t>△△太郎</t>
  </si>
  <si>
    <t>発表者氏名</t>
    <rPh sb="0" eb="3">
      <t>ハッピョウシャ</t>
    </rPh>
    <rPh sb="3" eb="5">
      <t>シメイ</t>
    </rPh>
    <phoneticPr fontId="1"/>
  </si>
  <si>
    <t>受賞者等氏名</t>
    <rPh sb="0" eb="3">
      <t>ジュショウシャ</t>
    </rPh>
    <rPh sb="3" eb="4">
      <t>トウ</t>
    </rPh>
    <rPh sb="4" eb="6">
      <t>シメイ</t>
    </rPh>
    <phoneticPr fontId="1"/>
  </si>
  <si>
    <t>△△太郎</t>
    <phoneticPr fontId="1"/>
  </si>
  <si>
    <t>〇〇良夫、△△太郎</t>
    <phoneticPr fontId="1"/>
  </si>
  <si>
    <t>◇◇博子</t>
    <phoneticPr fontId="1"/>
  </si>
  <si>
    <t>□□次郎</t>
    <phoneticPr fontId="1"/>
  </si>
  <si>
    <t>第13巻第1号
※ページ表記は以下の何れでも可
　　（P20、 pp.35-40、50-55頁　158-160ページ）</t>
    <rPh sb="0" eb="1">
      <t>ダイ</t>
    </rPh>
    <rPh sb="3" eb="4">
      <t>カン</t>
    </rPh>
    <rPh sb="4" eb="5">
      <t>ダイ</t>
    </rPh>
    <rPh sb="6" eb="7">
      <t>ゴウ</t>
    </rPh>
    <rPh sb="12" eb="14">
      <t>ヒョウキ</t>
    </rPh>
    <rPh sb="15" eb="17">
      <t>イカ</t>
    </rPh>
    <rPh sb="18" eb="19">
      <t>イズ</t>
    </rPh>
    <rPh sb="22" eb="23">
      <t>カ</t>
    </rPh>
    <rPh sb="46" eb="47">
      <t>ページ</t>
    </rPh>
    <phoneticPr fontId="1"/>
  </si>
  <si>
    <t>〇〇良夫、△△太郎、◇◇博子</t>
    <phoneticPr fontId="1"/>
  </si>
  <si>
    <t>〇〇良夫</t>
    <phoneticPr fontId="1"/>
  </si>
  <si>
    <t>１．論文等発表（A.研究論文、B.小論文、C.収録論文、D.機関誌論文、E.著作等、F.学術解説等、G.一般口頭発表、H.その他資料）</t>
    <phoneticPr fontId="1"/>
  </si>
  <si>
    <t>２．標準化提案・採択（I.標準化提案、J.標準化採択）</t>
    <phoneticPr fontId="1"/>
  </si>
  <si>
    <t>３．成果発信（K.プレスリリース、L.報道、M.展示会）</t>
    <phoneticPr fontId="1"/>
  </si>
  <si>
    <t>公の研究機関、企業等あるいは大学等の編集発行する論文誌、紀要などで「A.研究論文」に準ずる論文。</t>
    <rPh sb="9" eb="10">
      <t>トウ</t>
    </rPh>
    <rPh sb="28" eb="30">
      <t>キヨウ</t>
    </rPh>
    <phoneticPr fontId="1"/>
  </si>
  <si>
    <t>AAA</t>
    <phoneticPr fontId="1"/>
  </si>
  <si>
    <t>採録誌名、学会、会議名称、研究会名称、投稿先機関の名称（略称でも可）をご記入ください。</t>
    <rPh sb="0" eb="2">
      <t>サイロク</t>
    </rPh>
    <rPh sb="2" eb="4">
      <t>シメイ</t>
    </rPh>
    <rPh sb="13" eb="16">
      <t>ケンキュウカイ</t>
    </rPh>
    <rPh sb="16" eb="18">
      <t>メイショウ</t>
    </rPh>
    <rPh sb="21" eb="22">
      <t>サキ</t>
    </rPh>
    <phoneticPr fontId="1"/>
  </si>
  <si>
    <t>発表区分</t>
    <rPh sb="0" eb="2">
      <t>ハッピョウ</t>
    </rPh>
    <rPh sb="2" eb="4">
      <t>クブン</t>
    </rPh>
    <phoneticPr fontId="1"/>
  </si>
  <si>
    <t>発表区分基準</t>
    <rPh sb="0" eb="2">
      <t>ハッピョウ</t>
    </rPh>
    <rPh sb="2" eb="4">
      <t>クブン</t>
    </rPh>
    <rPh sb="4" eb="6">
      <t>キジュン</t>
    </rPh>
    <phoneticPr fontId="1"/>
  </si>
  <si>
    <t>項目</t>
    <rPh sb="0" eb="2">
      <t>コウモク</t>
    </rPh>
    <phoneticPr fontId="1"/>
  </si>
  <si>
    <t>小論文、研究速報、寄書、レター、ショートノート、等</t>
    <phoneticPr fontId="7"/>
  </si>
  <si>
    <t>学会の定期講演会、研究集会、シンポジウム等で口頭発表した？</t>
    <phoneticPr fontId="7"/>
  </si>
  <si>
    <t>上記以外</t>
    <rPh sb="0" eb="2">
      <t>ジョウキ</t>
    </rPh>
    <rPh sb="2" eb="4">
      <t>イガイ</t>
    </rPh>
    <phoneticPr fontId="7"/>
  </si>
  <si>
    <t>G:一般口頭発表</t>
    <rPh sb="2" eb="4">
      <t>イッパン</t>
    </rPh>
    <rPh sb="4" eb="6">
      <t>コウトウ</t>
    </rPh>
    <rPh sb="6" eb="8">
      <t>ハッピョウ</t>
    </rPh>
    <phoneticPr fontId="7"/>
  </si>
  <si>
    <t>公の研究機関、企業等あるいは大学等の編集発行する論文誌、紀要などで「A.研究論文」に準ずる論文？</t>
    <phoneticPr fontId="7"/>
  </si>
  <si>
    <t>著作本全般、分担で執筆した場合、概ね１章以上を分担している？</t>
    <phoneticPr fontId="7"/>
  </si>
  <si>
    <t>研究論文に準ずる内容であるが、必ずしもオリジナリティを要求されない、あるいは正式な査読過程のない論文もしくは解説記事？</t>
    <phoneticPr fontId="7"/>
  </si>
  <si>
    <t>H.その他の資料</t>
  </si>
  <si>
    <t>□大</t>
    <rPh sb="1" eb="2">
      <t>ダイ</t>
    </rPh>
    <phoneticPr fontId="1"/>
  </si>
  <si>
    <t>採択番号：</t>
    <rPh sb="0" eb="2">
      <t>サイタク</t>
    </rPh>
    <rPh sb="2" eb="4">
      <t>バンゴウ</t>
    </rPh>
    <phoneticPr fontId="1"/>
  </si>
  <si>
    <t>受託者（法人名）：</t>
    <rPh sb="4" eb="6">
      <t>ホウジン</t>
    </rPh>
    <rPh sb="6" eb="7">
      <t>メイ</t>
    </rPh>
    <phoneticPr fontId="1"/>
  </si>
  <si>
    <t>受託者（法人名）</t>
    <rPh sb="4" eb="6">
      <t>ホウジン</t>
    </rPh>
    <rPh sb="6" eb="7">
      <t>メイ</t>
    </rPh>
    <phoneticPr fontId="1"/>
  </si>
  <si>
    <t>受託者（法人名）：</t>
    <rPh sb="0" eb="3">
      <t>ジュタクシャ</t>
    </rPh>
    <rPh sb="4" eb="6">
      <t>ホウジン</t>
    </rPh>
    <rPh sb="6" eb="7">
      <t>メイ</t>
    </rPh>
    <phoneticPr fontId="1"/>
  </si>
  <si>
    <t>【評価ヒアリング資料用集計表（自動集計につき入力不要）】注：未発表、未実施のものは集計対象になりません。</t>
    <rPh sb="1" eb="3">
      <t>ヒョウカ</t>
    </rPh>
    <rPh sb="8" eb="10">
      <t>シリョウ</t>
    </rPh>
    <rPh sb="10" eb="11">
      <t>ヨウ</t>
    </rPh>
    <rPh sb="13" eb="14">
      <t>ヒョウ</t>
    </rPh>
    <phoneticPr fontId="1"/>
  </si>
  <si>
    <t>＜１．論文等発表＞の発表区分判断フロー</t>
    <rPh sb="10" eb="12">
      <t>ハッピョウ</t>
    </rPh>
    <rPh sb="12" eb="14">
      <t>クブン</t>
    </rPh>
    <rPh sb="14" eb="16">
      <t>ハンダン</t>
    </rPh>
    <phoneticPr fontId="7"/>
  </si>
  <si>
    <r>
      <t>一般商業雑誌、広報誌等に寄稿した</t>
    </r>
    <r>
      <rPr>
        <sz val="11"/>
        <rFont val="ＭＳ Ｐゴシック"/>
        <family val="3"/>
        <charset val="128"/>
      </rPr>
      <t>解説、報告、紹介等を目的とした記事、他発表分類に該当しない外部発表資料</t>
    </r>
    <phoneticPr fontId="7"/>
  </si>
  <si>
    <t>発表区分の追加（登録及び記入）</t>
    <rPh sb="0" eb="2">
      <t>ハッピョウ</t>
    </rPh>
    <rPh sb="2" eb="4">
      <t>クブン</t>
    </rPh>
    <rPh sb="5" eb="7">
      <t>ツイカ</t>
    </rPh>
    <rPh sb="8" eb="10">
      <t>トウロク</t>
    </rPh>
    <rPh sb="10" eb="11">
      <t>オヨ</t>
    </rPh>
    <rPh sb="12" eb="14">
      <t>キニュウ</t>
    </rPh>
    <phoneticPr fontId="7"/>
  </si>
  <si>
    <t>開催都市/発表会場</t>
    <rPh sb="0" eb="2">
      <t>カイサイ</t>
    </rPh>
    <rPh sb="2" eb="4">
      <t>トシ</t>
    </rPh>
    <rPh sb="5" eb="7">
      <t>ハッピョウ</t>
    </rPh>
    <rPh sb="7" eb="9">
      <t>カイジョウ</t>
    </rPh>
    <phoneticPr fontId="1"/>
  </si>
  <si>
    <t>開催都市/提案場所</t>
    <rPh sb="0" eb="2">
      <t>カイサイ</t>
    </rPh>
    <rPh sb="2" eb="4">
      <t>トシ</t>
    </rPh>
    <rPh sb="5" eb="7">
      <t>テイアン</t>
    </rPh>
    <rPh sb="7" eb="9">
      <t>バショ</t>
    </rPh>
    <phoneticPr fontId="1"/>
  </si>
  <si>
    <t>累計値</t>
    <rPh sb="0" eb="2">
      <t>ルイケイ</t>
    </rPh>
    <rPh sb="2" eb="3">
      <t>チ</t>
    </rPh>
    <phoneticPr fontId="1"/>
  </si>
  <si>
    <t>当該年度集計値</t>
  </si>
  <si>
    <t>当該年度集計値</t>
    <rPh sb="0" eb="2">
      <t>トウガイ</t>
    </rPh>
    <rPh sb="2" eb="4">
      <t>ネンド</t>
    </rPh>
    <rPh sb="4" eb="6">
      <t>シュウケイ</t>
    </rPh>
    <rPh sb="6" eb="7">
      <t>チ</t>
    </rPh>
    <phoneticPr fontId="1"/>
  </si>
  <si>
    <t>開催都市/発表会場</t>
    <rPh sb="2" eb="4">
      <t>トシ</t>
    </rPh>
    <rPh sb="7" eb="9">
      <t>カイジョウ</t>
    </rPh>
    <phoneticPr fontId="1"/>
  </si>
  <si>
    <t>受託者（法人名）</t>
    <rPh sb="0" eb="3">
      <t>ジュタクシャ</t>
    </rPh>
    <rPh sb="4" eb="6">
      <t>ホウジン</t>
    </rPh>
    <rPh sb="6" eb="7">
      <t>メイ</t>
    </rPh>
    <phoneticPr fontId="1"/>
  </si>
  <si>
    <t>採録情報、講演区分、等</t>
    <rPh sb="0" eb="2">
      <t>サイロク</t>
    </rPh>
    <rPh sb="2" eb="4">
      <t>ジョウホウ</t>
    </rPh>
    <rPh sb="5" eb="7">
      <t>コウエン</t>
    </rPh>
    <rPh sb="7" eb="9">
      <t>クブン</t>
    </rPh>
    <rPh sb="10" eb="11">
      <t>トウ</t>
    </rPh>
    <phoneticPr fontId="1"/>
  </si>
  <si>
    <t>該当する区分を選択（プルダウン選択）してください。</t>
    <rPh sb="4" eb="6">
      <t>クブン</t>
    </rPh>
    <phoneticPr fontId="1"/>
  </si>
  <si>
    <t>受託者（法人名）</t>
    <rPh sb="0" eb="3">
      <t>ジュタクシャ</t>
    </rPh>
    <rPh sb="6" eb="7">
      <t>メイ</t>
    </rPh>
    <phoneticPr fontId="1"/>
  </si>
  <si>
    <t>△△（株）</t>
    <rPh sb="2" eb="5">
      <t>カブ</t>
    </rPh>
    <phoneticPr fontId="1"/>
  </si>
  <si>
    <t>国立大学法人〇〇大学、ＡＡＡ、△△株式会社</t>
    <rPh sb="0" eb="2">
      <t>コクリツ</t>
    </rPh>
    <rPh sb="2" eb="4">
      <t>ダイガク</t>
    </rPh>
    <rPh sb="4" eb="6">
      <t>ホウジン</t>
    </rPh>
    <phoneticPr fontId="1"/>
  </si>
  <si>
    <t>採録情報（採録誌、VOL、NO、pp など)、及び講演区分（招待講演、基調講演、依頼講演　等）をご記入ください。</t>
    <rPh sb="0" eb="2">
      <t>サイロク</t>
    </rPh>
    <rPh sb="2" eb="4">
      <t>ジョウホウ</t>
    </rPh>
    <rPh sb="5" eb="7">
      <t>サイロク</t>
    </rPh>
    <rPh sb="7" eb="8">
      <t>シ</t>
    </rPh>
    <rPh sb="23" eb="24">
      <t>オヨ</t>
    </rPh>
    <rPh sb="25" eb="27">
      <t>コウエン</t>
    </rPh>
    <rPh sb="27" eb="29">
      <t>クブン</t>
    </rPh>
    <rPh sb="49" eb="51">
      <t>キニュウ</t>
    </rPh>
    <phoneticPr fontId="1"/>
  </si>
  <si>
    <t>他に区分されない成果。</t>
    <rPh sb="0" eb="1">
      <t>タ</t>
    </rPh>
    <rPh sb="2" eb="4">
      <t>クブン</t>
    </rPh>
    <rPh sb="8" eb="10">
      <t>セイカ</t>
    </rPh>
    <phoneticPr fontId="1"/>
  </si>
  <si>
    <t>開催都市/提案会場</t>
    <rPh sb="2" eb="4">
      <t>トシ</t>
    </rPh>
    <rPh sb="5" eb="7">
      <t>テイアン</t>
    </rPh>
    <rPh sb="7" eb="9">
      <t>カイジョウ</t>
    </rPh>
    <phoneticPr fontId="1"/>
  </si>
  <si>
    <t>会合が行われた開催都市名または会場名をご記入ください。</t>
    <rPh sb="0" eb="2">
      <t>カイゴウ</t>
    </rPh>
    <rPh sb="3" eb="4">
      <t>オコナ</t>
    </rPh>
    <rPh sb="7" eb="9">
      <t>カイサイ</t>
    </rPh>
    <rPh sb="9" eb="11">
      <t>トシ</t>
    </rPh>
    <rPh sb="11" eb="12">
      <t>メイ</t>
    </rPh>
    <rPh sb="15" eb="17">
      <t>カイジョウ</t>
    </rPh>
    <rPh sb="17" eb="18">
      <t>メイ</t>
    </rPh>
    <phoneticPr fontId="1"/>
  </si>
  <si>
    <t>研究開始（契約締結後）から研究終了までに「提案した」または「採択された」日付順にご記入ください。また、未来日の場合は空欄としてください。複数日にわたる場合は初日をご記入ください。</t>
    <rPh sb="0" eb="2">
      <t>ケンキュウ</t>
    </rPh>
    <rPh sb="2" eb="4">
      <t>カイシ</t>
    </rPh>
    <rPh sb="5" eb="7">
      <t>ケイヤク</t>
    </rPh>
    <rPh sb="7" eb="9">
      <t>テイケツ</t>
    </rPh>
    <rPh sb="9" eb="10">
      <t>ゴ</t>
    </rPh>
    <rPh sb="13" eb="15">
      <t>ケンキュウ</t>
    </rPh>
    <rPh sb="15" eb="17">
      <t>シュウリョウ</t>
    </rPh>
    <rPh sb="21" eb="23">
      <t>テイアン</t>
    </rPh>
    <rPh sb="30" eb="32">
      <t>サイタク</t>
    </rPh>
    <phoneticPr fontId="1"/>
  </si>
  <si>
    <t>研究開始（契約締結後）から研究終了までに「公表した」「実施した」日付順にご記入ください。また、未来日の場合は空欄としてください。複数日にわたる場合は初日をご記入ください。</t>
    <rPh sb="21" eb="23">
      <t>コウヒョウ</t>
    </rPh>
    <rPh sb="27" eb="29">
      <t>ジッシ</t>
    </rPh>
    <rPh sb="32" eb="34">
      <t>ヒヅケ</t>
    </rPh>
    <rPh sb="34" eb="35">
      <t>ジュン</t>
    </rPh>
    <rPh sb="78" eb="80">
      <t>キニュウ</t>
    </rPh>
    <phoneticPr fontId="1"/>
  </si>
  <si>
    <t>研究開始（契約締結後）から研究終了までに「表彰、受賞した」「その他の成果」日付順にご記入ください。また、未来日の場合は空欄としてください。複数日にわたる場合は初日をご記入ください。</t>
    <rPh sb="21" eb="23">
      <t>ヒョウショウ</t>
    </rPh>
    <rPh sb="24" eb="26">
      <t>ジュショウ</t>
    </rPh>
    <rPh sb="32" eb="33">
      <t>ホカ</t>
    </rPh>
    <rPh sb="34" eb="36">
      <t>セイカ</t>
    </rPh>
    <rPh sb="37" eb="39">
      <t>ヒヅケ</t>
    </rPh>
    <rPh sb="83" eb="85">
      <t>キニュウ</t>
    </rPh>
    <phoneticPr fontId="1"/>
  </si>
  <si>
    <t>１．からリンクしています。対象となる法人セルに「〇」（プルダウン選択）を付してください。</t>
    <phoneticPr fontId="1"/>
  </si>
  <si>
    <t>成果発信を行った先をご記入ください。</t>
    <rPh sb="0" eb="2">
      <t>セイカ</t>
    </rPh>
    <rPh sb="2" eb="4">
      <t>ハッシン</t>
    </rPh>
    <rPh sb="5" eb="6">
      <t>オコナ</t>
    </rPh>
    <rPh sb="8" eb="9">
      <t>サキ</t>
    </rPh>
    <rPh sb="11" eb="13">
      <t>キニュウ</t>
    </rPh>
    <phoneticPr fontId="1"/>
  </si>
  <si>
    <t>主催機関をご記入ください。</t>
    <rPh sb="0" eb="2">
      <t>シュサイ</t>
    </rPh>
    <rPh sb="2" eb="4">
      <t>キカン</t>
    </rPh>
    <rPh sb="6" eb="8">
      <t>キニュウ</t>
    </rPh>
    <phoneticPr fontId="1"/>
  </si>
  <si>
    <t>受賞等の場所</t>
    <rPh sb="0" eb="2">
      <t>ジュショウ</t>
    </rPh>
    <rPh sb="2" eb="3">
      <t>トウ</t>
    </rPh>
    <rPh sb="4" eb="6">
      <t>バショ</t>
    </rPh>
    <phoneticPr fontId="1"/>
  </si>
  <si>
    <t>受賞、表彰を受けた都市名と会場名をご記入ください。</t>
    <rPh sb="0" eb="2">
      <t>ジュショウ</t>
    </rPh>
    <rPh sb="3" eb="5">
      <t>ヒョウショウ</t>
    </rPh>
    <rPh sb="6" eb="7">
      <t>ウ</t>
    </rPh>
    <rPh sb="9" eb="11">
      <t>トシ</t>
    </rPh>
    <rPh sb="11" eb="12">
      <t>メイ</t>
    </rPh>
    <rPh sb="13" eb="15">
      <t>カイジョウ</t>
    </rPh>
    <rPh sb="15" eb="16">
      <t>メイ</t>
    </rPh>
    <phoneticPr fontId="1"/>
  </si>
  <si>
    <t>〇</t>
  </si>
  <si>
    <t>成果発信に係る情報（紙面№または展示開催都市地区名などと展示会場名）をご記入ください。</t>
    <rPh sb="0" eb="2">
      <t>セイカ</t>
    </rPh>
    <rPh sb="2" eb="4">
      <t>ハッシン</t>
    </rPh>
    <rPh sb="5" eb="6">
      <t>カカ</t>
    </rPh>
    <rPh sb="7" eb="9">
      <t>ジョウホウ</t>
    </rPh>
    <rPh sb="10" eb="12">
      <t>シメン</t>
    </rPh>
    <rPh sb="16" eb="18">
      <t>テンジ</t>
    </rPh>
    <rPh sb="18" eb="20">
      <t>カイサイ</t>
    </rPh>
    <rPh sb="20" eb="22">
      <t>トシ</t>
    </rPh>
    <rPh sb="22" eb="24">
      <t>チク</t>
    </rPh>
    <rPh sb="24" eb="25">
      <t>メイ</t>
    </rPh>
    <rPh sb="28" eb="30">
      <t>テンジ</t>
    </rPh>
    <rPh sb="30" eb="32">
      <t>カイジョウ</t>
    </rPh>
    <rPh sb="32" eb="33">
      <t>メイ</t>
    </rPh>
    <phoneticPr fontId="1"/>
  </si>
  <si>
    <t>成果発信に係る関連情報（取材日、URL、展示内容と展示会開催期間　など）をご記入ください。</t>
    <rPh sb="0" eb="2">
      <t>セイカ</t>
    </rPh>
    <rPh sb="2" eb="4">
      <t>ハッシン</t>
    </rPh>
    <rPh sb="5" eb="6">
      <t>カカ</t>
    </rPh>
    <rPh sb="7" eb="9">
      <t>カンレン</t>
    </rPh>
    <rPh sb="9" eb="11">
      <t>ジョウホウ</t>
    </rPh>
    <rPh sb="12" eb="14">
      <t>シュザイ</t>
    </rPh>
    <rPh sb="14" eb="15">
      <t>ビ</t>
    </rPh>
    <rPh sb="20" eb="22">
      <t>テンジ</t>
    </rPh>
    <rPh sb="22" eb="24">
      <t>ナイヨウ</t>
    </rPh>
    <rPh sb="25" eb="28">
      <t>テンジカイ</t>
    </rPh>
    <rPh sb="28" eb="30">
      <t>カイサイ</t>
    </rPh>
    <rPh sb="30" eb="32">
      <t>キカン</t>
    </rPh>
    <rPh sb="38" eb="40">
      <t>キニュウ</t>
    </rPh>
    <phoneticPr fontId="1"/>
  </si>
  <si>
    <t>掲載紙、展示等</t>
    <rPh sb="0" eb="3">
      <t>ケイサイシ</t>
    </rPh>
    <rPh sb="4" eb="6">
      <t>テンジ</t>
    </rPh>
    <rPh sb="6" eb="7">
      <t>トウ</t>
    </rPh>
    <phoneticPr fontId="1"/>
  </si>
  <si>
    <t>情報（紙面№、会場等）</t>
    <rPh sb="0" eb="2">
      <t>ジョウホウ</t>
    </rPh>
    <rPh sb="3" eb="5">
      <t>シメン</t>
    </rPh>
    <rPh sb="7" eb="9">
      <t>カイジョウ</t>
    </rPh>
    <rPh sb="9" eb="10">
      <t>トウ</t>
    </rPh>
    <phoneticPr fontId="1"/>
  </si>
  <si>
    <t>千葉市、□□国際展示場</t>
    <rPh sb="2" eb="3">
      <t>シ</t>
    </rPh>
    <rPh sb="6" eb="8">
      <t>コクサイ</t>
    </rPh>
    <rPh sb="8" eb="11">
      <t>テンジジョウ</t>
    </rPh>
    <phoneticPr fontId="1"/>
  </si>
  <si>
    <t>（株）△△、製品内覧会</t>
    <rPh sb="0" eb="3">
      <t>カブ</t>
    </rPh>
    <rPh sb="6" eb="8">
      <t>セイヒン</t>
    </rPh>
    <rPh sb="8" eb="11">
      <t>ナイランカイ</t>
    </rPh>
    <phoneticPr fontId="1"/>
  </si>
  <si>
    <t>千代田区　（株）△△、本社</t>
    <rPh sb="0" eb="3">
      <t>チヨダ</t>
    </rPh>
    <rPh sb="3" eb="4">
      <t>ク</t>
    </rPh>
    <rPh sb="5" eb="8">
      <t>カブ</t>
    </rPh>
    <rPh sb="11" eb="13">
      <t>ホンシャ</t>
    </rPh>
    <phoneticPr fontId="1"/>
  </si>
  <si>
    <t>発表区分の選択</t>
    <rPh sb="0" eb="2">
      <t>ハッピョウ</t>
    </rPh>
    <rPh sb="2" eb="4">
      <t>クブン</t>
    </rPh>
    <rPh sb="5" eb="7">
      <t>センタク</t>
    </rPh>
    <phoneticPr fontId="7"/>
  </si>
  <si>
    <t>Transmission of ・・・・・
新世代NWについて</t>
    <rPh sb="22" eb="25">
      <t>シンセダイ</t>
    </rPh>
    <phoneticPr fontId="1"/>
  </si>
  <si>
    <t>学術論文？</t>
    <rPh sb="0" eb="2">
      <t>ガクジュツ</t>
    </rPh>
    <rPh sb="2" eb="4">
      <t>ロンブン</t>
    </rPh>
    <phoneticPr fontId="7"/>
  </si>
  <si>
    <t>基調講演、招待講演、依頼講演については、その旨を「採録情報」欄へ記入してください。</t>
    <phoneticPr fontId="7"/>
  </si>
  <si>
    <t>学会等の学術団体が発行もしくは編集し定期的に刊行される正式な査読過程のある学術雑誌に、掲載された論文等？</t>
    <rPh sb="27" eb="29">
      <t>セイシキ</t>
    </rPh>
    <rPh sb="30" eb="32">
      <t>サドク</t>
    </rPh>
    <rPh sb="32" eb="34">
      <t>カテイ</t>
    </rPh>
    <rPh sb="50" eb="51">
      <t>トウ</t>
    </rPh>
    <phoneticPr fontId="7"/>
  </si>
  <si>
    <t>提出日：</t>
    <rPh sb="0" eb="2">
      <t>テイシュツ</t>
    </rPh>
    <rPh sb="2" eb="3">
      <t>ビ</t>
    </rPh>
    <phoneticPr fontId="1"/>
  </si>
  <si>
    <t>提出した日付を必ず記入してください。</t>
    <phoneticPr fontId="1"/>
  </si>
  <si>
    <t>研究開発課題名を記入してください。</t>
    <rPh sb="0" eb="2">
      <t>ケンキュウ</t>
    </rPh>
    <rPh sb="2" eb="4">
      <t>カイハツ</t>
    </rPh>
    <rPh sb="4" eb="6">
      <t>カダイ</t>
    </rPh>
    <rPh sb="6" eb="7">
      <t>メイ</t>
    </rPh>
    <rPh sb="8" eb="10">
      <t>キニュウ</t>
    </rPh>
    <phoneticPr fontId="1"/>
  </si>
  <si>
    <t>　　＜基本情報の記入事項＞</t>
    <rPh sb="3" eb="5">
      <t>キホン</t>
    </rPh>
    <rPh sb="5" eb="7">
      <t>ジョウホウ</t>
    </rPh>
    <rPh sb="8" eb="10">
      <t>キニュウ</t>
    </rPh>
    <rPh sb="10" eb="12">
      <t>ジコウ</t>
    </rPh>
    <phoneticPr fontId="1"/>
  </si>
  <si>
    <t>　１）記入詳細</t>
    <rPh sb="3" eb="5">
      <t>キニュウ</t>
    </rPh>
    <rPh sb="5" eb="7">
      <t>ショウサイ</t>
    </rPh>
    <phoneticPr fontId="1"/>
  </si>
  <si>
    <t>東京都　〇〇ホール</t>
    <phoneticPr fontId="1"/>
  </si>
  <si>
    <t>課題A　□□□□技術</t>
    <phoneticPr fontId="1"/>
  </si>
  <si>
    <t>外国共著機関</t>
  </si>
  <si>
    <t>採録情報［誌名、VOL、NO、PP］
及び講演区分、等</t>
    <rPh sb="26" eb="27">
      <t>ナド</t>
    </rPh>
    <phoneticPr fontId="1"/>
  </si>
  <si>
    <t>外国共同提案機関</t>
  </si>
  <si>
    <t>標準化関係文書
（文書番号、規格番号、標準番号、等）</t>
    <rPh sb="24" eb="25">
      <t>ナド</t>
    </rPh>
    <phoneticPr fontId="1"/>
  </si>
  <si>
    <t>外国共同発表機関</t>
  </si>
  <si>
    <t>外国共同受賞等機関</t>
  </si>
  <si>
    <t>12/6 Vol.J101-A No.,8 pp106-108</t>
  </si>
  <si>
    <t>Vol.25 No.8 pp.910-915</t>
  </si>
  <si>
    <t>2018 2015Vol.8 No.6</t>
  </si>
  <si>
    <t>ポスターセッション（20xx/2/1～2/2）</t>
  </si>
  <si>
    <t>採録情報［誌名、VOL、NO、ｐｐ. ］
及び講演区分、等</t>
    <rPh sb="0" eb="2">
      <t>サイロク</t>
    </rPh>
    <rPh sb="2" eb="4">
      <t>ジョウホウ</t>
    </rPh>
    <rPh sb="5" eb="7">
      <t>シメイ</t>
    </rPh>
    <rPh sb="21" eb="22">
      <t>オヨ</t>
    </rPh>
    <rPh sb="23" eb="25">
      <t>コウエン</t>
    </rPh>
    <rPh sb="25" eb="27">
      <t>クブン</t>
    </rPh>
    <rPh sb="28" eb="29">
      <t>ナド</t>
    </rPh>
    <phoneticPr fontId="1"/>
  </si>
  <si>
    <t>標準化関係文書
（文書番号、規格番号、標準番号、等）</t>
    <rPh sb="0" eb="2">
      <t>ヒョウジュン</t>
    </rPh>
    <rPh sb="2" eb="3">
      <t>カ</t>
    </rPh>
    <rPh sb="3" eb="5">
      <t>カンケイ</t>
    </rPh>
    <rPh sb="5" eb="7">
      <t>ブンショ</t>
    </rPh>
    <rPh sb="9" eb="11">
      <t>ブンショ</t>
    </rPh>
    <rPh sb="11" eb="13">
      <t>バンゴウ</t>
    </rPh>
    <rPh sb="14" eb="16">
      <t>キカク</t>
    </rPh>
    <rPh sb="16" eb="18">
      <t>バンゴウ</t>
    </rPh>
    <rPh sb="19" eb="21">
      <t>ヒョウジュン</t>
    </rPh>
    <rPh sb="21" eb="23">
      <t>バンゴウ</t>
    </rPh>
    <rPh sb="24" eb="25">
      <t>ナド</t>
    </rPh>
    <phoneticPr fontId="1"/>
  </si>
  <si>
    <t>N0987</t>
  </si>
  <si>
    <t>8/1取材</t>
  </si>
  <si>
    <t>http;//www.xxx.co.jp/press/20181014/index.html</t>
  </si>
  <si>
    <t>〇〇研究会誌　Vol5　pp550-556</t>
    <phoneticPr fontId="1"/>
  </si>
  <si>
    <t>UNIBO（Italy)
MITS(USA)</t>
  </si>
  <si>
    <t>NASA(USA)</t>
  </si>
  <si>
    <t>BT（UK)</t>
  </si>
  <si>
    <t>海外共著機関</t>
  </si>
  <si>
    <t>海外共同提案機関</t>
  </si>
  <si>
    <t>海外に拠点のある研究機関と共同提案した場合、その機関名、国名（いずれも略称で可）を記入してください。研究機関が複数ある場合は、連記してください。</t>
    <rPh sb="0" eb="2">
      <t>カイガイ</t>
    </rPh>
    <rPh sb="3" eb="5">
      <t>キョテン</t>
    </rPh>
    <rPh sb="8" eb="10">
      <t>ケンキュウ</t>
    </rPh>
    <rPh sb="10" eb="12">
      <t>キカン</t>
    </rPh>
    <rPh sb="13" eb="15">
      <t>キョウドウ</t>
    </rPh>
    <rPh sb="15" eb="17">
      <t>テイアン</t>
    </rPh>
    <rPh sb="19" eb="21">
      <t>バアイ</t>
    </rPh>
    <rPh sb="24" eb="26">
      <t>キカン</t>
    </rPh>
    <rPh sb="26" eb="27">
      <t>メイ</t>
    </rPh>
    <rPh sb="28" eb="30">
      <t>コクメイ</t>
    </rPh>
    <rPh sb="35" eb="36">
      <t>リャク</t>
    </rPh>
    <rPh sb="36" eb="37">
      <t>ショウ</t>
    </rPh>
    <rPh sb="38" eb="39">
      <t>カ</t>
    </rPh>
    <rPh sb="41" eb="43">
      <t>キニュウ</t>
    </rPh>
    <phoneticPr fontId="1"/>
  </si>
  <si>
    <t>海外に拠点のある研究機関と共同発表、共同出展等を行った場合、その機関名、国名（いずれも略称で可）を記入してください。研究機関が複数ある場合は、連記してください。</t>
    <rPh sb="0" eb="2">
      <t>カイガイ</t>
    </rPh>
    <rPh sb="3" eb="5">
      <t>キョテン</t>
    </rPh>
    <rPh sb="8" eb="10">
      <t>ケンキュウ</t>
    </rPh>
    <rPh sb="10" eb="12">
      <t>キカン</t>
    </rPh>
    <rPh sb="13" eb="15">
      <t>キョウドウ</t>
    </rPh>
    <rPh sb="15" eb="17">
      <t>ハッピョウ</t>
    </rPh>
    <rPh sb="18" eb="20">
      <t>キョウドウ</t>
    </rPh>
    <rPh sb="20" eb="22">
      <t>シュッテン</t>
    </rPh>
    <rPh sb="22" eb="23">
      <t>トウ</t>
    </rPh>
    <rPh sb="24" eb="25">
      <t>オコナ</t>
    </rPh>
    <rPh sb="27" eb="29">
      <t>バアイ</t>
    </rPh>
    <rPh sb="32" eb="34">
      <t>キカン</t>
    </rPh>
    <rPh sb="34" eb="35">
      <t>メイ</t>
    </rPh>
    <rPh sb="36" eb="38">
      <t>コクメイ</t>
    </rPh>
    <rPh sb="43" eb="44">
      <t>リャク</t>
    </rPh>
    <rPh sb="44" eb="45">
      <t>ショウ</t>
    </rPh>
    <rPh sb="46" eb="47">
      <t>カ</t>
    </rPh>
    <rPh sb="49" eb="51">
      <t>キニュウ</t>
    </rPh>
    <phoneticPr fontId="1"/>
  </si>
  <si>
    <t>海外共同発表機関</t>
  </si>
  <si>
    <t>海外共同受賞等機関</t>
  </si>
  <si>
    <t>海外に拠点のある研究機関と共同で受賞等があった場合、その機関名、国名（いずれも略称で可）を記入してください。研究機関が複数ある場合は、連記してください。</t>
    <rPh sb="0" eb="2">
      <t>カイガイ</t>
    </rPh>
    <rPh sb="3" eb="5">
      <t>キョテン</t>
    </rPh>
    <rPh sb="8" eb="10">
      <t>ケンキュウ</t>
    </rPh>
    <rPh sb="10" eb="12">
      <t>キカン</t>
    </rPh>
    <rPh sb="13" eb="15">
      <t>キョウドウ</t>
    </rPh>
    <rPh sb="16" eb="18">
      <t>ジュショウ</t>
    </rPh>
    <rPh sb="18" eb="19">
      <t>トウ</t>
    </rPh>
    <rPh sb="23" eb="25">
      <t>バアイ</t>
    </rPh>
    <rPh sb="28" eb="30">
      <t>キカン</t>
    </rPh>
    <rPh sb="30" eb="31">
      <t>メイ</t>
    </rPh>
    <rPh sb="32" eb="34">
      <t>コクメイ</t>
    </rPh>
    <rPh sb="39" eb="40">
      <t>リャク</t>
    </rPh>
    <rPh sb="40" eb="41">
      <t>ショウ</t>
    </rPh>
    <rPh sb="42" eb="43">
      <t>カ</t>
    </rPh>
    <rPh sb="45" eb="47">
      <t>キニュウ</t>
    </rPh>
    <phoneticPr fontId="1"/>
  </si>
  <si>
    <t>P.成果の実施</t>
    <rPh sb="2" eb="4">
      <t>セイカ</t>
    </rPh>
    <rPh sb="5" eb="7">
      <t>ジッシ</t>
    </rPh>
    <phoneticPr fontId="1"/>
  </si>
  <si>
    <t>Q.その他</t>
    <phoneticPr fontId="1"/>
  </si>
  <si>
    <t>P.成果の実施</t>
    <phoneticPr fontId="1"/>
  </si>
  <si>
    <t>　　＜４．表彰・受賞・成果の実施・その他＞</t>
    <phoneticPr fontId="1"/>
  </si>
  <si>
    <t>実用化、商品化、事業化、サービス化、オープンソースなど成果の活用を行った場合。</t>
    <phoneticPr fontId="1"/>
  </si>
  <si>
    <t>４．表彰・受賞・その他（N.受賞、O.表彰、P.成果の実施、Q.その他）</t>
    <rPh sb="24" eb="26">
      <t>セイカ</t>
    </rPh>
    <rPh sb="27" eb="29">
      <t>ジッシ</t>
    </rPh>
    <phoneticPr fontId="1"/>
  </si>
  <si>
    <t>Q.その他</t>
    <rPh sb="4" eb="5">
      <t>タ</t>
    </rPh>
    <phoneticPr fontId="1"/>
  </si>
  <si>
    <t>Q.その他</t>
  </si>
  <si>
    <t>　　＜４．表彰・受賞・成果の実施・その他　各項目の記入事項、留意事項＞</t>
    <rPh sb="11" eb="13">
      <t>セイカ</t>
    </rPh>
    <rPh sb="14" eb="16">
      <t>ジッシ</t>
    </rPh>
    <rPh sb="30" eb="32">
      <t>リュウイ</t>
    </rPh>
    <rPh sb="32" eb="34">
      <t>ジコウ</t>
    </rPh>
    <phoneticPr fontId="1"/>
  </si>
  <si>
    <t>受賞、表彰、成果の実施内容、その他のタイトルをご記入ください。</t>
    <rPh sb="0" eb="2">
      <t>ジュショウ</t>
    </rPh>
    <rPh sb="3" eb="5">
      <t>ヒョウショウ</t>
    </rPh>
    <rPh sb="6" eb="8">
      <t>セイカ</t>
    </rPh>
    <rPh sb="9" eb="11">
      <t>ジッシ</t>
    </rPh>
    <rPh sb="11" eb="13">
      <t>ナイヨウ</t>
    </rPh>
    <rPh sb="16" eb="17">
      <t>タ</t>
    </rPh>
    <rPh sb="24" eb="26">
      <t>キニュウ</t>
    </rPh>
    <phoneticPr fontId="1"/>
  </si>
  <si>
    <t>受賞、表彰内容、成果の実施、その他の関連情報をご記入ください。</t>
    <rPh sb="0" eb="2">
      <t>ジュショウ</t>
    </rPh>
    <rPh sb="3" eb="5">
      <t>ヒョウショウ</t>
    </rPh>
    <rPh sb="5" eb="7">
      <t>ナイヨウ</t>
    </rPh>
    <rPh sb="8" eb="10">
      <t>セイカ</t>
    </rPh>
    <rPh sb="11" eb="13">
      <t>ジッシ</t>
    </rPh>
    <rPh sb="16" eb="17">
      <t>タ</t>
    </rPh>
    <rPh sb="18" eb="20">
      <t>カンレン</t>
    </rPh>
    <rPh sb="20" eb="22">
      <t>ジョウホウ</t>
    </rPh>
    <rPh sb="24" eb="26">
      <t>キニュウ</t>
    </rPh>
    <phoneticPr fontId="1"/>
  </si>
  <si>
    <t>海外に拠点のある研究機関と共著した場合、その機関名、国名（いずれも略称で可）をご記入ください。研究機関が複数である場合は、連記してください。</t>
    <rPh sb="0" eb="2">
      <t>カイガイ</t>
    </rPh>
    <rPh sb="3" eb="5">
      <t>キョテン</t>
    </rPh>
    <rPh sb="8" eb="10">
      <t>ケンキュウ</t>
    </rPh>
    <rPh sb="10" eb="12">
      <t>キカン</t>
    </rPh>
    <rPh sb="13" eb="15">
      <t>キョウチョ</t>
    </rPh>
    <rPh sb="17" eb="19">
      <t>バアイ</t>
    </rPh>
    <rPh sb="22" eb="24">
      <t>キカン</t>
    </rPh>
    <rPh sb="24" eb="25">
      <t>メイ</t>
    </rPh>
    <rPh sb="26" eb="28">
      <t>コクメイ</t>
    </rPh>
    <rPh sb="33" eb="34">
      <t>リャク</t>
    </rPh>
    <rPh sb="34" eb="35">
      <t>ショウ</t>
    </rPh>
    <rPh sb="36" eb="37">
      <t>カ</t>
    </rPh>
    <rPh sb="40" eb="42">
      <t>キニュウ</t>
    </rPh>
    <rPh sb="47" eb="49">
      <t>ケンキュウ</t>
    </rPh>
    <rPh sb="49" eb="51">
      <t>キカン</t>
    </rPh>
    <rPh sb="52" eb="54">
      <t>フクスウ</t>
    </rPh>
    <rPh sb="57" eb="59">
      <t>バアイ</t>
    </rPh>
    <rPh sb="61" eb="63">
      <t>レンキ</t>
    </rPh>
    <phoneticPr fontId="1"/>
  </si>
  <si>
    <t>共同受賞等の場合は、全ての受賞者氏名をご記入ください。なお、受賞者に「年度別実施計画書」の登録研究員が含まれていること。人物が特定できない場合は、空欄で構いません。</t>
    <rPh sb="0" eb="2">
      <t>キョウドウ</t>
    </rPh>
    <rPh sb="2" eb="4">
      <t>ジュショウ</t>
    </rPh>
    <rPh sb="4" eb="5">
      <t>トウ</t>
    </rPh>
    <rPh sb="6" eb="8">
      <t>バアイ</t>
    </rPh>
    <rPh sb="13" eb="15">
      <t>ジュショウ</t>
    </rPh>
    <rPh sb="20" eb="22">
      <t>キニュウ</t>
    </rPh>
    <rPh sb="30" eb="32">
      <t>ジュショウ</t>
    </rPh>
    <rPh sb="51" eb="52">
      <t>フク</t>
    </rPh>
    <rPh sb="60" eb="62">
      <t>ジンブツ</t>
    </rPh>
    <rPh sb="76" eb="77">
      <t>カマ</t>
    </rPh>
    <phoneticPr fontId="1"/>
  </si>
  <si>
    <t>研究開始（契約締結後）から研究終了までに「発表した」日付順にご記入ください。複数日にわたる場合は初日をご記入ください。</t>
    <rPh sb="5" eb="7">
      <t>ケイヤク</t>
    </rPh>
    <rPh sb="7" eb="9">
      <t>テイケツ</t>
    </rPh>
    <rPh sb="9" eb="10">
      <t>ゴ</t>
    </rPh>
    <rPh sb="13" eb="15">
      <t>ケンキュウ</t>
    </rPh>
    <rPh sb="15" eb="17">
      <t>シュウリョウ</t>
    </rPh>
    <rPh sb="21" eb="23">
      <t>ハッピョウ</t>
    </rPh>
    <phoneticPr fontId="1"/>
  </si>
  <si>
    <t>受賞等タイトル等</t>
    <rPh sb="0" eb="3">
      <t>ジュショウナド</t>
    </rPh>
    <rPh sb="7" eb="8">
      <t>トウ</t>
    </rPh>
    <phoneticPr fontId="1"/>
  </si>
  <si>
    <t>外国共同受賞等機関</t>
    <phoneticPr fontId="1"/>
  </si>
  <si>
    <t>受賞等タイトル等</t>
    <rPh sb="0" eb="2">
      <t>ジュショウ</t>
    </rPh>
    <rPh sb="2" eb="3">
      <t>トウ</t>
    </rPh>
    <rPh sb="7" eb="8">
      <t>トウ</t>
    </rPh>
    <phoneticPr fontId="1"/>
  </si>
  <si>
    <t>左端から代表研究者、研究分担者（再受託者を含む）を略称でご記入ください。対象となる法人セルに「〇」（プルダウン選択）を付してください。</t>
    <rPh sb="10" eb="12">
      <t>ケンキュウ</t>
    </rPh>
    <rPh sb="12" eb="14">
      <t>ブンタン</t>
    </rPh>
    <rPh sb="14" eb="15">
      <t>シャ</t>
    </rPh>
    <rPh sb="25" eb="27">
      <t>リャクショウ</t>
    </rPh>
    <rPh sb="36" eb="38">
      <t>タイショウ</t>
    </rPh>
    <rPh sb="41" eb="43">
      <t>ホウジン</t>
    </rPh>
    <rPh sb="55" eb="57">
      <t>センタク</t>
    </rPh>
    <rPh sb="59" eb="60">
      <t>フ</t>
    </rPh>
    <phoneticPr fontId="1"/>
  </si>
  <si>
    <t>報告は、代表研究者が課題毎にとりまとめてこのシートに記入の上、９月末、翌３月末に本ファイルをNICT担当者宛にご提出ください。 ご提出の際、原稿等の添付資料は必要ありません</t>
    <rPh sb="10" eb="12">
      <t>カダイ</t>
    </rPh>
    <rPh sb="12" eb="13">
      <t>ゴト</t>
    </rPh>
    <phoneticPr fontId="1"/>
  </si>
  <si>
    <t xml:space="preserve">【成果概要書、成果概要図、評価ヒアリング用集計表（自動集計につき入力不要）】 </t>
    <rPh sb="3" eb="5">
      <t>ガイヨウ</t>
    </rPh>
    <rPh sb="13" eb="15">
      <t>ヒョウカ</t>
    </rPh>
    <phoneticPr fontId="1"/>
  </si>
  <si>
    <t>課題名：</t>
    <rPh sb="2" eb="3">
      <t>メイ</t>
    </rPh>
    <phoneticPr fontId="1"/>
  </si>
  <si>
    <t>個別課題名：</t>
    <rPh sb="0" eb="2">
      <t>コベツ</t>
    </rPh>
    <rPh sb="2" eb="4">
      <t>カダイ</t>
    </rPh>
    <rPh sb="4" eb="5">
      <t>メイ</t>
    </rPh>
    <phoneticPr fontId="1"/>
  </si>
  <si>
    <t>個別課題毎公募の課題の場合は、個別課題（課題ア、イ、・・・）を記入してください。無い場合は空欄としてください。</t>
    <rPh sb="31" eb="33">
      <t>キニュウ</t>
    </rPh>
    <rPh sb="40" eb="41">
      <t>ナ</t>
    </rPh>
    <rPh sb="42" eb="44">
      <t>バアイ</t>
    </rPh>
    <rPh sb="45" eb="47">
      <t>クウラン</t>
    </rPh>
    <phoneticPr fontId="1"/>
  </si>
  <si>
    <t>副題を記入してください。</t>
    <rPh sb="3" eb="5">
      <t>キニュウ</t>
    </rPh>
    <phoneticPr fontId="1"/>
  </si>
  <si>
    <t>学会の定期講演会、研究集会、シンポジウム、セミナー、講演会の口頭発表で、「C 収録論文」でないもの。
【例：信学会総合大会、信学会ソサイエティ大会、物理学会年次大会】
（注：基調講演、招待講演、依頼講演については、その旨を採録情報欄へご記入ください。）</t>
    <phoneticPr fontId="1"/>
  </si>
  <si>
    <t>標準化を目的にした寄書、提案。ITU、ISOなどの公的国際標準化機関への直接的標準化提案だけではなく、標準化を目指したフォーラムなどの団体・グループへの提案や、WG設立への提案を含みます。
（注：国際、国内の区別、基本方針、新規定の提案、記述の修正などの区分についてご記入ください。）</t>
    <phoneticPr fontId="1"/>
  </si>
  <si>
    <t>提出日：</t>
    <rPh sb="0" eb="2">
      <t>テイシュツ</t>
    </rPh>
    <rPh sb="2" eb="3">
      <t>ビ</t>
    </rPh>
    <phoneticPr fontId="1"/>
  </si>
  <si>
    <t>999A01</t>
    <phoneticPr fontId="1"/>
  </si>
  <si>
    <t>■　疑義があればNICT担当者へご相談ください。</t>
    <rPh sb="12" eb="15">
      <t>タントウシャ</t>
    </rPh>
    <phoneticPr fontId="7"/>
  </si>
  <si>
    <t>受託者（法人名）</t>
    <phoneticPr fontId="1"/>
  </si>
  <si>
    <t>受託者（法人名）</t>
    <phoneticPr fontId="1"/>
  </si>
  <si>
    <t>Ａ</t>
    <phoneticPr fontId="1"/>
  </si>
  <si>
    <t>Ｂ</t>
    <phoneticPr fontId="1"/>
  </si>
  <si>
    <t>注：未発表、未実施のものは集計対象になりません。</t>
    <phoneticPr fontId="1"/>
  </si>
  <si>
    <t>注：未発表、未実施のものは集計対象になりません。</t>
    <phoneticPr fontId="1"/>
  </si>
  <si>
    <t>代表研究者およびすべての研究分担者の正式法人名を記入してください。</t>
    <rPh sb="0" eb="2">
      <t>ダイヒョウ</t>
    </rPh>
    <rPh sb="2" eb="5">
      <t>ケンキュウシャ</t>
    </rPh>
    <rPh sb="12" eb="14">
      <t>ケンキュウ</t>
    </rPh>
    <rPh sb="14" eb="16">
      <t>ブンタン</t>
    </rPh>
    <rPh sb="16" eb="17">
      <t>シャ</t>
    </rPh>
    <rPh sb="18" eb="20">
      <t>セイシキ</t>
    </rPh>
    <rPh sb="20" eb="22">
      <t>ホウジン</t>
    </rPh>
    <rPh sb="22" eb="23">
      <t>メイ</t>
    </rPh>
    <rPh sb="24" eb="26">
      <t>キニュウ</t>
    </rPh>
    <phoneticPr fontId="1"/>
  </si>
  <si>
    <t>採択番号（５桁or６桁）を記入してください。、</t>
    <rPh sb="0" eb="2">
      <t>サイタク</t>
    </rPh>
    <rPh sb="2" eb="4">
      <t>バンゴウ</t>
    </rPh>
    <rPh sb="6" eb="7">
      <t>ケタ</t>
    </rPh>
    <rPh sb="10" eb="11">
      <t>ケタ</t>
    </rPh>
    <rPh sb="13" eb="15">
      <t>キニュウ</t>
    </rPh>
    <phoneticPr fontId="1"/>
  </si>
  <si>
    <t>「様式２－６　外部発表一覧表」は研究開発成果概要書、同概要図、同成果報告書および中間、終了評価ヒアリングで使用し、集計値は公表されます。</t>
    <rPh sb="16" eb="18">
      <t>ケンキュウ</t>
    </rPh>
    <rPh sb="18" eb="20">
      <t>カイハツ</t>
    </rPh>
    <rPh sb="22" eb="25">
      <t>ガイヨウショ</t>
    </rPh>
    <rPh sb="26" eb="27">
      <t>ドウ</t>
    </rPh>
    <rPh sb="27" eb="29">
      <t>ガイヨウ</t>
    </rPh>
    <rPh sb="29" eb="30">
      <t>ズ</t>
    </rPh>
    <rPh sb="31" eb="32">
      <t>ドウ</t>
    </rPh>
    <rPh sb="32" eb="34">
      <t>セイカ</t>
    </rPh>
    <rPh sb="34" eb="37">
      <t>ホウコクショ</t>
    </rPh>
    <rPh sb="53" eb="55">
      <t>シヨウ</t>
    </rPh>
    <rPh sb="57" eb="59">
      <t>シュウケイ</t>
    </rPh>
    <rPh sb="59" eb="60">
      <t>チ</t>
    </rPh>
    <rPh sb="61" eb="63">
      <t>コウヒョウ</t>
    </rPh>
    <phoneticPr fontId="1"/>
  </si>
  <si>
    <r>
      <t>プレスリリースや展示会行う場合、または取材を受ける場合には、</t>
    </r>
    <r>
      <rPr>
        <b/>
        <sz val="9"/>
        <color rgb="FFFF0000"/>
        <rFont val="ＭＳ Ｐゴシック"/>
        <family val="3"/>
        <charset val="128"/>
      </rPr>
      <t>検討段階で、電話・メール等にて事前にNICT担当者にご連絡ください。</t>
    </r>
    <rPh sb="11" eb="12">
      <t>オコナ</t>
    </rPh>
    <rPh sb="13" eb="15">
      <t>バアイ</t>
    </rPh>
    <phoneticPr fontId="1"/>
  </si>
  <si>
    <t>研究成果の実施（事業化、商品化、オープンソースなど）をした場合は、「様式２－４　知的財産権実施届出書」の届出を必ずお願いします。</t>
    <rPh sb="29" eb="31">
      <t>バアイ</t>
    </rPh>
    <rPh sb="55" eb="56">
      <t>カナラ</t>
    </rPh>
    <phoneticPr fontId="1"/>
  </si>
  <si>
    <r>
      <rPr>
        <b/>
        <sz val="9"/>
        <rFont val="ＭＳ Ｐゴシック"/>
        <family val="3"/>
        <charset val="128"/>
      </rPr>
      <t>提出時に追記修正がある時は</t>
    </r>
    <r>
      <rPr>
        <sz val="9"/>
        <rFont val="ＭＳ Ｐゴシック"/>
        <family val="3"/>
        <charset val="128"/>
      </rPr>
      <t>「</t>
    </r>
    <r>
      <rPr>
        <b/>
        <sz val="9"/>
        <color rgb="FFFF0000"/>
        <rFont val="ＭＳ Ｐゴシック"/>
        <family val="3"/>
        <charset val="128"/>
      </rPr>
      <t>赤字</t>
    </r>
    <r>
      <rPr>
        <sz val="9"/>
        <rFont val="ＭＳ Ｐゴシック"/>
        <family val="3"/>
        <charset val="128"/>
      </rPr>
      <t>」</t>
    </r>
    <r>
      <rPr>
        <b/>
        <sz val="9"/>
        <rFont val="ＭＳ Ｐゴシック"/>
        <family val="3"/>
        <charset val="128"/>
      </rPr>
      <t>で示してください。</t>
    </r>
    <phoneticPr fontId="1"/>
  </si>
  <si>
    <t>受託者（法人名）</t>
    <phoneticPr fontId="1"/>
  </si>
  <si>
    <t>C2.収録論文</t>
    <phoneticPr fontId="1"/>
  </si>
  <si>
    <r>
      <t>学会等の学術団体が発行もしくは編集し定期的に刊行される</t>
    </r>
    <r>
      <rPr>
        <b/>
        <u/>
        <sz val="9"/>
        <rFont val="ＭＳ Ｐゴシック"/>
        <family val="3"/>
        <charset val="128"/>
      </rPr>
      <t>正式な査読過程のある学術雑誌</t>
    </r>
    <r>
      <rPr>
        <sz val="9"/>
        <rFont val="ＭＳ Ｐゴシック"/>
        <family val="3"/>
        <charset val="128"/>
      </rPr>
      <t>に、正式な査読を受けて掲載された論文。
【例：Nature、Optics Express、Journal of Applied Physics、IEEE Transactions、信学会論文誌、など】
（注：「B.小論文」に該当するものを除きます。　「正式な査読過程」とは「ピア・レビュー」を指します。）</t>
    </r>
    <phoneticPr fontId="1"/>
  </si>
  <si>
    <r>
      <t>学会等の学術団体が発行もしくは編集し定期的に刊行される</t>
    </r>
    <r>
      <rPr>
        <b/>
        <u/>
        <sz val="9"/>
        <rFont val="ＭＳ Ｐゴシック"/>
        <family val="3"/>
        <charset val="128"/>
      </rPr>
      <t>正式な査読過程のある学術雑誌</t>
    </r>
    <r>
      <rPr>
        <sz val="9"/>
        <rFont val="ＭＳ Ｐゴシック"/>
        <family val="3"/>
        <charset val="128"/>
      </rPr>
      <t>に掲載された論文で、小論文、研究速報、寄書、レター、ショートノート、等。</t>
    </r>
    <phoneticPr fontId="1"/>
  </si>
  <si>
    <t>C2.収録論文</t>
    <phoneticPr fontId="7"/>
  </si>
  <si>
    <r>
      <t>様式２－６ 外部発表一覧表</t>
    </r>
    <r>
      <rPr>
        <sz val="9"/>
        <rFont val="ＭＳ Ｐゴシック"/>
        <family val="3"/>
        <charset val="128"/>
      </rPr>
      <t>（28-2）</t>
    </r>
    <rPh sb="0" eb="2">
      <t>ヨウシキ</t>
    </rPh>
    <rPh sb="12" eb="13">
      <t>ヒョウ</t>
    </rPh>
    <phoneticPr fontId="1"/>
  </si>
  <si>
    <r>
      <t>共著の場合、共著者全ての氏名をご記入ください。なお、発表者に「年度別実施計画書」の登録研究員が必ず含まれていること。</t>
    </r>
    <r>
      <rPr>
        <b/>
        <u/>
        <sz val="9"/>
        <rFont val="ＭＳ Ｐゴシック"/>
        <family val="3"/>
        <charset val="128"/>
      </rPr>
      <t>共著者にNICT職員が含まれる場合は、氏名（NICT)と明記してください。</t>
    </r>
    <rPh sb="0" eb="2">
      <t>キョウチョ</t>
    </rPh>
    <rPh sb="3" eb="5">
      <t>バアイ</t>
    </rPh>
    <rPh sb="9" eb="10">
      <t>スベ</t>
    </rPh>
    <rPh sb="12" eb="14">
      <t>シメイ</t>
    </rPh>
    <rPh sb="16" eb="18">
      <t>キニュウ</t>
    </rPh>
    <rPh sb="26" eb="28">
      <t>ハッピョウ</t>
    </rPh>
    <rPh sb="28" eb="29">
      <t>シャ</t>
    </rPh>
    <rPh sb="47" eb="48">
      <t>カナラ</t>
    </rPh>
    <rPh sb="49" eb="50">
      <t>フク</t>
    </rPh>
    <rPh sb="58" eb="61">
      <t>キョウチョシャ</t>
    </rPh>
    <rPh sb="66" eb="68">
      <t>ショクイン</t>
    </rPh>
    <rPh sb="69" eb="70">
      <t>フク</t>
    </rPh>
    <rPh sb="73" eb="75">
      <t>バアイ</t>
    </rPh>
    <rPh sb="77" eb="79">
      <t>シメイ</t>
    </rPh>
    <rPh sb="86" eb="88">
      <t>メイキ</t>
    </rPh>
    <phoneticPr fontId="1"/>
  </si>
  <si>
    <t>〇〇良夫、△△太郎、□□次郎（NICT）</t>
    <rPh sb="12" eb="14">
      <t>ジロウ</t>
    </rPh>
    <phoneticPr fontId="1"/>
  </si>
  <si>
    <t>「B.小論文」「C1.査読済収録論文」「C2.収録論文」「D.機関誌論文」「E.著書等」「F.学術解説」「G.一般口頭発表」「H.その他資料」の合計</t>
    <rPh sb="3" eb="4">
      <t>ショウ</t>
    </rPh>
    <rPh sb="4" eb="6">
      <t>ロンブン</t>
    </rPh>
    <rPh sb="11" eb="13">
      <t>サドク</t>
    </rPh>
    <rPh sb="13" eb="14">
      <t>スミ</t>
    </rPh>
    <rPh sb="14" eb="16">
      <t>シュウロク</t>
    </rPh>
    <rPh sb="16" eb="18">
      <t>ロンブン</t>
    </rPh>
    <rPh sb="31" eb="34">
      <t>キカンシ</t>
    </rPh>
    <rPh sb="34" eb="36">
      <t>ロンブン</t>
    </rPh>
    <rPh sb="40" eb="42">
      <t>チョショ</t>
    </rPh>
    <rPh sb="42" eb="43">
      <t>トウ</t>
    </rPh>
    <rPh sb="47" eb="49">
      <t>ガクジュツ</t>
    </rPh>
    <rPh sb="49" eb="51">
      <t>カイセツ</t>
    </rPh>
    <rPh sb="55" eb="57">
      <t>イッパン</t>
    </rPh>
    <rPh sb="57" eb="59">
      <t>コウトウ</t>
    </rPh>
    <rPh sb="59" eb="61">
      <t>ハッピョウ</t>
    </rPh>
    <rPh sb="67" eb="68">
      <t>タ</t>
    </rPh>
    <rPh sb="68" eb="70">
      <t>シリョウ</t>
    </rPh>
    <rPh sb="72" eb="74">
      <t>ゴウケイ</t>
    </rPh>
    <phoneticPr fontId="1"/>
  </si>
  <si>
    <r>
      <t>プロシーディングとして刊行された原則として</t>
    </r>
    <r>
      <rPr>
        <b/>
        <sz val="12"/>
        <rFont val="HG丸ｺﾞｼｯｸM-PRO"/>
        <family val="3"/>
        <charset val="128"/>
      </rPr>
      <t>４</t>
    </r>
    <r>
      <rPr>
        <sz val="12"/>
        <rFont val="HG丸ｺﾞｼｯｸM-PRO"/>
        <family val="3"/>
        <charset val="128"/>
      </rPr>
      <t>ページ以上の論文や予稿で論文形式で</t>
    </r>
    <r>
      <rPr>
        <b/>
        <u/>
        <sz val="12"/>
        <rFont val="HG丸ｺﾞｼｯｸM-PRO"/>
        <family val="3"/>
        <charset val="128"/>
      </rPr>
      <t>査読過程の有る</t>
    </r>
    <r>
      <rPr>
        <sz val="12"/>
        <rFont val="HG丸ｺﾞｼｯｸM-PRO"/>
        <family val="3"/>
        <charset val="128"/>
      </rPr>
      <t>もの?</t>
    </r>
    <rPh sb="39" eb="41">
      <t>サドク</t>
    </rPh>
    <rPh sb="41" eb="43">
      <t>カテイ</t>
    </rPh>
    <rPh sb="44" eb="45">
      <t>ア</t>
    </rPh>
    <phoneticPr fontId="7"/>
  </si>
  <si>
    <r>
      <t>プロシーディングとして刊行された原則として</t>
    </r>
    <r>
      <rPr>
        <b/>
        <sz val="12"/>
        <rFont val="HG丸ｺﾞｼｯｸM-PRO"/>
        <family val="3"/>
        <charset val="128"/>
      </rPr>
      <t>４</t>
    </r>
    <r>
      <rPr>
        <sz val="12"/>
        <rFont val="HG丸ｺﾞｼｯｸM-PRO"/>
        <family val="3"/>
        <charset val="128"/>
      </rPr>
      <t>ページ以上の論文や予稿で論文形式で</t>
    </r>
    <r>
      <rPr>
        <b/>
        <u/>
        <sz val="12"/>
        <rFont val="HG丸ｺﾞｼｯｸM-PRO"/>
        <family val="3"/>
        <charset val="128"/>
      </rPr>
      <t>査読過程の無い</t>
    </r>
    <r>
      <rPr>
        <sz val="12"/>
        <rFont val="HG丸ｺﾞｼｯｸM-PRO"/>
        <family val="3"/>
        <charset val="128"/>
      </rPr>
      <t>もの?</t>
    </r>
    <rPh sb="39" eb="41">
      <t>サドク</t>
    </rPh>
    <rPh sb="41" eb="43">
      <t>カテイ</t>
    </rPh>
    <rPh sb="44" eb="45">
      <t>ナ</t>
    </rPh>
    <phoneticPr fontId="7"/>
  </si>
  <si>
    <t>※収録論文の共通事項</t>
    <rPh sb="1" eb="3">
      <t>シュウロク</t>
    </rPh>
    <rPh sb="3" eb="5">
      <t>ロンブン</t>
    </rPh>
    <rPh sb="6" eb="8">
      <t>キョウツウ</t>
    </rPh>
    <rPh sb="8" eb="10">
      <t>ジコウ</t>
    </rPh>
    <phoneticPr fontId="1"/>
  </si>
  <si>
    <r>
      <t>学会の定期講演会、研究集会、シンポジウム等で口頭発表された後、プロシーディングとして刊行された原則として4ページ以上の論文や予稿で論文形式のもので、</t>
    </r>
    <r>
      <rPr>
        <b/>
        <u/>
        <sz val="9"/>
        <rFont val="ＭＳ Ｐゴシック"/>
        <family val="3"/>
        <charset val="128"/>
      </rPr>
      <t>査読過程が有る</t>
    </r>
    <r>
      <rPr>
        <sz val="9"/>
        <rFont val="ＭＳ Ｐゴシック"/>
        <family val="3"/>
        <charset val="128"/>
      </rPr>
      <t>もの。【例：ECOC　など】</t>
    </r>
    <rPh sb="74" eb="76">
      <t>サドク</t>
    </rPh>
    <rPh sb="76" eb="78">
      <t>カテイ</t>
    </rPh>
    <rPh sb="79" eb="80">
      <t>ア</t>
    </rPh>
    <phoneticPr fontId="1"/>
  </si>
  <si>
    <r>
      <t>学会の定期講演会、研究集会、シンポジウム等で口頭発表された後、プロシーディングとして刊行された原則として4ページ以上の論文や予稿で論文形式のもので、</t>
    </r>
    <r>
      <rPr>
        <b/>
        <u/>
        <sz val="9"/>
        <rFont val="ＭＳ Ｐゴシック"/>
        <family val="3"/>
        <charset val="128"/>
      </rPr>
      <t>査読過程が無い</t>
    </r>
    <r>
      <rPr>
        <sz val="9"/>
        <rFont val="ＭＳ Ｐゴシック"/>
        <family val="3"/>
        <charset val="128"/>
      </rPr>
      <t xml:space="preserve">もの。【例：信学会研究会　など】
基調講演、招待講演などで、査読過程が無く、プロシーディングとして刊行されるもの。 </t>
    </r>
    <phoneticPr fontId="1"/>
  </si>
  <si>
    <r>
      <t>◆要約等のみ（原則として4ページ未満）の場合は「G.一般口頭発表」としてください。
◆</t>
    </r>
    <r>
      <rPr>
        <b/>
        <u/>
        <sz val="9"/>
        <rFont val="ＭＳ Ｐゴシック"/>
        <family val="3"/>
        <charset val="128"/>
      </rPr>
      <t>収録論文が、以降の正式な査読過程を経て学術雑誌に掲載された場合</t>
    </r>
    <r>
      <rPr>
        <sz val="9"/>
        <rFont val="ＭＳ Ｐゴシック"/>
        <family val="3"/>
        <charset val="128"/>
      </rPr>
      <t>は、「.収録論文」ではなく、「A.研究論文」または「B.小論文」に分類してください。
　なお、口頭発表されたことも成果となりますので、「G.一般口頭発表」にも同じ内容を重複記入してください。</t>
    </r>
    <rPh sb="160" eb="162">
      <t>キニュウ</t>
    </rPh>
    <phoneticPr fontId="1"/>
  </si>
  <si>
    <t>C1.査読付収録論文</t>
  </si>
  <si>
    <t>C1.査読付収録論文</t>
    <rPh sb="5" eb="6">
      <t>ツ</t>
    </rPh>
    <phoneticPr fontId="1"/>
  </si>
  <si>
    <t>C1.査読付収録論文</t>
    <rPh sb="3" eb="5">
      <t>サドク</t>
    </rPh>
    <rPh sb="5" eb="6">
      <t>ツ</t>
    </rPh>
    <phoneticPr fontId="7"/>
  </si>
  <si>
    <r>
      <t>「C1.査読付収録論文」、または「C2.収録論文」として区分した論文が、</t>
    </r>
    <r>
      <rPr>
        <b/>
        <u/>
        <sz val="12"/>
        <color rgb="FFFF0000"/>
        <rFont val="HG丸ｺﾞｼｯｸM-PRO"/>
        <family val="3"/>
        <charset val="128"/>
      </rPr>
      <t>正式な査読過程を経て学術雑誌に掲載</t>
    </r>
    <r>
      <rPr>
        <u/>
        <sz val="12"/>
        <color rgb="FFFF0000"/>
        <rFont val="HG丸ｺﾞｼｯｸM-PRO"/>
        <family val="3"/>
        <charset val="128"/>
      </rPr>
      <t>される場合は、</t>
    </r>
    <r>
      <rPr>
        <u/>
        <sz val="12"/>
        <color rgb="FF00B050"/>
        <rFont val="HG丸ｺﾞｼｯｸM-PRO"/>
        <family val="3"/>
        <charset val="128"/>
      </rPr>
      <t>「C1.査読付収録論文」、または「C2.収録論文」ではなく、</t>
    </r>
    <r>
      <rPr>
        <b/>
        <u/>
        <sz val="12"/>
        <color rgb="FFFF0000"/>
        <rFont val="HG丸ｺﾞｼｯｸM-PRO"/>
        <family val="3"/>
        <charset val="128"/>
      </rPr>
      <t>「A.研究論文」または「B.小論文」</t>
    </r>
    <r>
      <rPr>
        <sz val="12"/>
        <rFont val="HG丸ｺﾞｼｯｸM-PRO"/>
        <family val="3"/>
        <charset val="128"/>
      </rPr>
      <t>に分類してください。また、上記のとおり、査読過程を経て学術雑誌に掲載された場合は、研究集会等で口頭発表されたことも成果となりますので、「</t>
    </r>
    <r>
      <rPr>
        <sz val="12"/>
        <color rgb="FFFF0000"/>
        <rFont val="HG丸ｺﾞｼｯｸM-PRO"/>
        <family val="3"/>
        <charset val="128"/>
      </rPr>
      <t>G.一般口頭発表」にも同じ内容を重複記入</t>
    </r>
    <r>
      <rPr>
        <sz val="12"/>
        <rFont val="HG丸ｺﾞｼｯｸM-PRO"/>
        <family val="3"/>
        <charset val="128"/>
      </rPr>
      <t>してください。</t>
    </r>
    <rPh sb="4" eb="6">
      <t>サドク</t>
    </rPh>
    <rPh sb="6" eb="7">
      <t>ツ</t>
    </rPh>
    <rPh sb="20" eb="22">
      <t>シュウロク</t>
    </rPh>
    <rPh sb="22" eb="24">
      <t>ロンブン</t>
    </rPh>
    <rPh sb="28" eb="30">
      <t>クブン</t>
    </rPh>
    <rPh sb="32" eb="34">
      <t>ロンブン</t>
    </rPh>
    <rPh sb="64" eb="66">
      <t>サドク</t>
    </rPh>
    <rPh sb="66" eb="67">
      <t>ツ</t>
    </rPh>
    <rPh sb="67" eb="69">
      <t>シュウロク</t>
    </rPh>
    <rPh sb="69" eb="71">
      <t>ロンブン</t>
    </rPh>
    <rPh sb="80" eb="82">
      <t>シュウロク</t>
    </rPh>
    <rPh sb="82" eb="84">
      <t>ロンブン</t>
    </rPh>
    <rPh sb="109" eb="111">
      <t>ブンルイ</t>
    </rPh>
    <rPh sb="121" eb="123">
      <t>ジョウキ</t>
    </rPh>
    <rPh sb="128" eb="130">
      <t>サドク</t>
    </rPh>
    <rPh sb="130" eb="132">
      <t>カテイ</t>
    </rPh>
    <rPh sb="133" eb="134">
      <t>ヘ</t>
    </rPh>
    <rPh sb="135" eb="137">
      <t>ガクジュツ</t>
    </rPh>
    <rPh sb="137" eb="139">
      <t>ザッシ</t>
    </rPh>
    <rPh sb="140" eb="142">
      <t>ケイサイ</t>
    </rPh>
    <rPh sb="149" eb="151">
      <t>ケンキュウ</t>
    </rPh>
    <rPh sb="151" eb="153">
      <t>シュウカイ</t>
    </rPh>
    <rPh sb="153" eb="154">
      <t>トウ</t>
    </rPh>
    <rPh sb="155" eb="157">
      <t>コウトウ</t>
    </rPh>
    <rPh sb="157" eb="159">
      <t>ハッピョウ</t>
    </rPh>
    <rPh sb="165" eb="167">
      <t>セイカ</t>
    </rPh>
    <rPh sb="178" eb="180">
      <t>イッパン</t>
    </rPh>
    <rPh sb="180" eb="182">
      <t>コウトウ</t>
    </rPh>
    <rPh sb="182" eb="184">
      <t>ハッピョウ</t>
    </rPh>
    <rPh sb="187" eb="188">
      <t>オナ</t>
    </rPh>
    <rPh sb="189" eb="191">
      <t>ナイヨウ</t>
    </rPh>
    <rPh sb="192" eb="194">
      <t>チョウフク</t>
    </rPh>
    <rPh sb="194" eb="196">
      <t>キニュウ</t>
    </rPh>
    <phoneticPr fontId="7"/>
  </si>
  <si>
    <t>C1.査読付収録論文、C2.収録論文、G.一般口頭発表などの場合、開催都市と会場名をご記入ください。学術雑誌への採録の場合は空欄で構いません。</t>
    <rPh sb="3" eb="5">
      <t>サドク</t>
    </rPh>
    <rPh sb="5" eb="6">
      <t>ツ</t>
    </rPh>
    <rPh sb="6" eb="8">
      <t>シュウロク</t>
    </rPh>
    <rPh sb="8" eb="10">
      <t>ロンブン</t>
    </rPh>
    <rPh sb="21" eb="23">
      <t>イッパン</t>
    </rPh>
    <rPh sb="23" eb="25">
      <t>コウトウ</t>
    </rPh>
    <rPh sb="25" eb="27">
      <t>ハッピョウ</t>
    </rPh>
    <rPh sb="30" eb="32">
      <t>バアイ</t>
    </rPh>
    <rPh sb="33" eb="35">
      <t>カイサイ</t>
    </rPh>
    <rPh sb="35" eb="37">
      <t>トシ</t>
    </rPh>
    <rPh sb="38" eb="40">
      <t>カイジョウ</t>
    </rPh>
    <rPh sb="40" eb="41">
      <t>メイ</t>
    </rPh>
    <rPh sb="50" eb="52">
      <t>ガクジュツ</t>
    </rPh>
    <rPh sb="52" eb="54">
      <t>ザッシ</t>
    </rPh>
    <rPh sb="56" eb="58">
      <t>サイロク</t>
    </rPh>
    <rPh sb="59" eb="61">
      <t>バアイ</t>
    </rPh>
    <rPh sb="62" eb="64">
      <t>クウラン</t>
    </rPh>
    <rPh sb="65" eb="66">
      <t>カマ</t>
    </rPh>
    <phoneticPr fontId="1"/>
  </si>
  <si>
    <t>「B.小論文」「C1.査読付収録論文」「C2.収録論文」「D.機関誌論文」「E.著書等」「F.学術解説」「G.一般口頭発表」「H.その他資料」の合計</t>
    <rPh sb="3" eb="4">
      <t>ショウ</t>
    </rPh>
    <rPh sb="4" eb="6">
      <t>ロンブン</t>
    </rPh>
    <rPh sb="11" eb="13">
      <t>サドク</t>
    </rPh>
    <rPh sb="13" eb="14">
      <t>ツ</t>
    </rPh>
    <rPh sb="14" eb="16">
      <t>シュウロク</t>
    </rPh>
    <rPh sb="16" eb="18">
      <t>ロンブン</t>
    </rPh>
    <rPh sb="31" eb="34">
      <t>キカンシ</t>
    </rPh>
    <rPh sb="34" eb="36">
      <t>ロンブン</t>
    </rPh>
    <rPh sb="40" eb="42">
      <t>チョショ</t>
    </rPh>
    <rPh sb="42" eb="43">
      <t>トウ</t>
    </rPh>
    <rPh sb="47" eb="49">
      <t>ガクジュツ</t>
    </rPh>
    <rPh sb="49" eb="51">
      <t>カイセツ</t>
    </rPh>
    <rPh sb="55" eb="57">
      <t>イッパン</t>
    </rPh>
    <rPh sb="57" eb="59">
      <t>コウトウ</t>
    </rPh>
    <rPh sb="59" eb="61">
      <t>ハッピョウ</t>
    </rPh>
    <rPh sb="67" eb="68">
      <t>タ</t>
    </rPh>
    <rPh sb="68" eb="70">
      <t>シリョウ</t>
    </rPh>
    <rPh sb="72" eb="74">
      <t>ゴウケイ</t>
    </rPh>
    <phoneticPr fontId="1"/>
  </si>
  <si>
    <t>※C1.査読付収録論文とC2.収録論文の合計値</t>
    <rPh sb="4" eb="6">
      <t>サドク</t>
    </rPh>
    <rPh sb="6" eb="7">
      <t>ツ</t>
    </rPh>
    <rPh sb="7" eb="9">
      <t>シュウロク</t>
    </rPh>
    <rPh sb="9" eb="11">
      <t>ロンブン</t>
    </rPh>
    <rPh sb="15" eb="17">
      <t>シュウロク</t>
    </rPh>
    <rPh sb="17" eb="19">
      <t>ロンブン</t>
    </rPh>
    <rPh sb="20" eb="23">
      <t>ゴウケイチ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</si>
</sst>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29">
    <font>
      <sz val="11"/>
      <name val="ＭＳ Ｐゴシック"/>
      <family val="3"/>
      <charset val="128"/>
    </font>
    <font>
      <sz val="6"/>
      <name val="ＭＳ Ｐゴシック"/>
      <family val="3"/>
      <charset val="128"/>
    </font>
    <font>
      <sz val="11"/>
      <name val="ＭＳ Ｐゴシック"/>
      <family val="3"/>
      <charset val="128"/>
    </font>
    <font>
      <sz val="9"/>
      <color indexed="81"/>
      <name val="ＭＳ Ｐゴシック"/>
      <family val="3"/>
      <charset val="128"/>
    </font>
    <font>
      <b/>
      <sz val="9"/>
      <name val="ＭＳ Ｐゴシック"/>
      <family val="3"/>
      <charset val="128"/>
    </font>
    <font>
      <sz val="9"/>
      <name val="ＭＳ Ｐゴシック"/>
      <family val="3"/>
      <charset val="128"/>
    </font>
    <font>
      <b/>
      <u/>
      <sz val="9"/>
      <name val="ＭＳ Ｐゴシック"/>
      <family val="3"/>
      <charset val="128"/>
    </font>
    <font>
      <sz val="6"/>
      <name val="HG丸ｺﾞｼｯｸM-PRO"/>
      <family val="3"/>
      <charset val="128"/>
    </font>
    <font>
      <sz val="16"/>
      <name val="HG丸ｺﾞｼｯｸM-PRO"/>
      <family val="3"/>
      <charset val="128"/>
    </font>
    <font>
      <sz val="12"/>
      <name val="HG丸ｺﾞｼｯｸM-PRO"/>
      <family val="3"/>
      <charset val="128"/>
    </font>
    <font>
      <b/>
      <sz val="11"/>
      <name val="ＭＳ Ｐゴシック"/>
      <family val="3"/>
      <charset val="128"/>
    </font>
    <font>
      <b/>
      <sz val="12"/>
      <name val="HG丸ｺﾞｼｯｸM-PRO"/>
      <family val="3"/>
      <charset val="128"/>
    </font>
    <font>
      <sz val="12"/>
      <color theme="1"/>
      <name val="HG丸ｺﾞｼｯｸM-PRO"/>
      <family val="3"/>
      <charset val="128"/>
    </font>
    <font>
      <sz val="9"/>
      <color rgb="FFFF0000"/>
      <name val="ＭＳ Ｐゴシック"/>
      <family val="3"/>
      <charset val="128"/>
    </font>
    <font>
      <b/>
      <sz val="9"/>
      <color theme="0"/>
      <name val="ＭＳ Ｐゴシック"/>
      <family val="3"/>
      <charset val="128"/>
    </font>
    <font>
      <sz val="11"/>
      <color theme="1"/>
      <name val="HG丸ｺﾞｼｯｸM-PRO"/>
      <family val="3"/>
      <charset val="128"/>
    </font>
    <font>
      <sz val="16"/>
      <color theme="1"/>
      <name val="HG丸ｺﾞｼｯｸM-PRO"/>
      <family val="3"/>
      <charset val="128"/>
    </font>
    <font>
      <strike/>
      <sz val="9"/>
      <color rgb="FFFF0000"/>
      <name val="ＭＳ Ｐゴシック"/>
      <family val="3"/>
      <charset val="128"/>
    </font>
    <font>
      <u/>
      <sz val="12"/>
      <color rgb="FFFF0000"/>
      <name val="HG丸ｺﾞｼｯｸM-PRO"/>
      <family val="3"/>
      <charset val="128"/>
    </font>
    <font>
      <b/>
      <u/>
      <sz val="12"/>
      <color rgb="FFFF0000"/>
      <name val="HG丸ｺﾞｼｯｸM-PRO"/>
      <family val="3"/>
      <charset val="128"/>
    </font>
    <font>
      <u/>
      <sz val="12"/>
      <color rgb="FF00B050"/>
      <name val="HG丸ｺﾞｼｯｸM-PRO"/>
      <family val="3"/>
      <charset val="128"/>
    </font>
    <font>
      <sz val="12"/>
      <color rgb="FFFF0000"/>
      <name val="HG丸ｺﾞｼｯｸM-PRO"/>
      <family val="3"/>
      <charset val="128"/>
    </font>
    <font>
      <sz val="11"/>
      <color rgb="FFFF0000"/>
      <name val="ＭＳ Ｐゴシック"/>
      <family val="3"/>
      <charset val="128"/>
    </font>
    <font>
      <sz val="9"/>
      <color theme="0"/>
      <name val="ＭＳ Ｐゴシック"/>
      <family val="3"/>
      <charset val="128"/>
    </font>
    <font>
      <b/>
      <sz val="8"/>
      <color indexed="81"/>
      <name val="ＭＳ Ｐゴシック"/>
      <family val="3"/>
      <charset val="128"/>
    </font>
    <font>
      <sz val="10"/>
      <name val="ＭＳ Ｐゴシック"/>
      <family val="3"/>
      <charset val="128"/>
    </font>
    <font>
      <sz val="14"/>
      <name val="ＭＳ Ｐゴシック"/>
      <family val="3"/>
      <charset val="128"/>
    </font>
    <font>
      <b/>
      <sz val="9"/>
      <color rgb="FFFF0000"/>
      <name val="ＭＳ Ｐゴシック"/>
      <family val="3"/>
      <charset val="128"/>
    </font>
    <font>
      <b/>
      <u/>
      <sz val="12"/>
      <name val="HG丸ｺﾞｼｯｸM-PRO"/>
      <family val="3"/>
      <charset val="128"/>
    </font>
  </fonts>
  <fills count="7">
    <fill>
      <patternFill patternType="none"/>
    </fill>
    <fill>
      <patternFill patternType="gray125"/>
    </fill>
    <fill>
      <patternFill patternType="lightUp"/>
    </fill>
    <fill>
      <patternFill patternType="solid">
        <fgColor theme="0"/>
        <bgColor indexed="64"/>
      </patternFill>
    </fill>
    <fill>
      <patternFill patternType="solid">
        <fgColor rgb="FFEBFFFF"/>
        <bgColor indexed="64"/>
      </patternFill>
    </fill>
    <fill>
      <patternFill patternType="solid">
        <fgColor theme="6" tint="0.79998168889431442"/>
        <bgColor indexed="64"/>
      </patternFill>
    </fill>
    <fill>
      <patternFill patternType="lightUp">
        <bgColor theme="0"/>
      </patternFill>
    </fill>
  </fills>
  <borders count="52">
    <border>
      <left/>
      <right/>
      <top/>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top style="dotted">
        <color indexed="64"/>
      </top>
      <bottom/>
      <diagonal/>
    </border>
    <border>
      <left/>
      <right style="dotted">
        <color indexed="64"/>
      </right>
      <top style="dotted">
        <color indexed="64"/>
      </top>
      <bottom/>
      <diagonal/>
    </border>
    <border>
      <left/>
      <right style="dotted">
        <color indexed="64"/>
      </right>
      <top/>
      <bottom/>
      <diagonal/>
    </border>
    <border>
      <left style="medium">
        <color indexed="64"/>
      </left>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dotted">
        <color indexed="64"/>
      </left>
      <right style="dotted">
        <color indexed="64"/>
      </right>
      <top style="dotted">
        <color indexed="64"/>
      </top>
      <bottom/>
      <diagonal/>
    </border>
    <border>
      <left/>
      <right style="thin">
        <color indexed="64"/>
      </right>
      <top style="thin">
        <color indexed="64"/>
      </top>
      <bottom style="thin">
        <color indexed="64"/>
      </bottom>
      <diagonal/>
    </border>
    <border>
      <left style="dotted">
        <color indexed="64"/>
      </left>
      <right/>
      <top style="dotted">
        <color indexed="64"/>
      </top>
      <bottom/>
      <diagonal/>
    </border>
    <border>
      <left style="dotted">
        <color indexed="64"/>
      </left>
      <right/>
      <top/>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s>
  <cellStyleXfs count="2">
    <xf numFmtId="0" fontId="0" fillId="0" borderId="0"/>
    <xf numFmtId="0" fontId="12" fillId="0" borderId="0">
      <alignment vertical="center"/>
    </xf>
  </cellStyleXfs>
  <cellXfs count="303">
    <xf numFmtId="0" fontId="0" fillId="0" borderId="0" xfId="0"/>
    <xf numFmtId="0" fontId="4" fillId="0" borderId="0" xfId="0" applyFont="1" applyAlignment="1" applyProtection="1">
      <alignment horizontal="left" vertical="center"/>
    </xf>
    <xf numFmtId="0" fontId="5" fillId="0" borderId="0" xfId="0" applyFont="1" applyAlignment="1" applyProtection="1">
      <alignment horizontal="left" vertical="center"/>
    </xf>
    <xf numFmtId="0" fontId="5" fillId="0" borderId="0" xfId="0" applyFont="1" applyAlignment="1" applyProtection="1">
      <alignment horizontal="left" vertical="center" wrapText="1"/>
    </xf>
    <xf numFmtId="0" fontId="5" fillId="0" borderId="0" xfId="0" applyFont="1" applyFill="1" applyAlignment="1" applyProtection="1">
      <alignment horizontal="right" vertical="center"/>
    </xf>
    <xf numFmtId="0" fontId="5" fillId="0" borderId="0" xfId="0" applyFont="1" applyAlignment="1" applyProtection="1">
      <alignment vertical="center"/>
    </xf>
    <xf numFmtId="0" fontId="5" fillId="0" borderId="0" xfId="0" applyFont="1" applyBorder="1" applyAlignment="1" applyProtection="1">
      <alignment horizontal="left" vertical="center"/>
    </xf>
    <xf numFmtId="0" fontId="5" fillId="0" borderId="1"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0" xfId="0" applyFont="1" applyAlignment="1" applyProtection="1">
      <alignment vertical="center"/>
      <protection locked="0"/>
    </xf>
    <xf numFmtId="0" fontId="5" fillId="0" borderId="0" xfId="0" applyFont="1" applyAlignment="1" applyProtection="1">
      <alignment horizontal="left" vertical="center"/>
      <protection locked="0"/>
    </xf>
    <xf numFmtId="0" fontId="5" fillId="0" borderId="0" xfId="0" applyFont="1" applyBorder="1" applyAlignment="1" applyProtection="1">
      <alignment horizontal="left" vertical="center" wrapText="1"/>
    </xf>
    <xf numFmtId="0" fontId="5" fillId="0" borderId="0" xfId="0" applyFont="1" applyBorder="1" applyAlignment="1" applyProtection="1">
      <alignment horizontal="left" vertical="center"/>
      <protection locked="0"/>
    </xf>
    <xf numFmtId="0" fontId="5" fillId="0" borderId="0" xfId="0" applyFont="1" applyAlignment="1" applyProtection="1">
      <alignment vertical="center" wrapText="1"/>
    </xf>
    <xf numFmtId="0" fontId="5" fillId="0" borderId="0" xfId="0" applyFont="1" applyAlignment="1" applyProtection="1">
      <alignment vertical="center" wrapText="1"/>
      <protection locked="0"/>
    </xf>
    <xf numFmtId="0" fontId="4" fillId="0" borderId="0" xfId="0" applyFont="1" applyBorder="1" applyAlignment="1" applyProtection="1">
      <alignment horizontal="left" vertical="center"/>
    </xf>
    <xf numFmtId="0" fontId="5" fillId="0" borderId="0" xfId="0" applyFont="1" applyAlignment="1" applyProtection="1">
      <alignment horizontal="right" vertical="center"/>
    </xf>
    <xf numFmtId="0" fontId="5" fillId="0" borderId="0" xfId="0" applyFont="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3" borderId="5" xfId="0" applyFont="1" applyFill="1" applyBorder="1" applyAlignment="1" applyProtection="1">
      <alignment vertical="center"/>
      <protection locked="0"/>
    </xf>
    <xf numFmtId="0" fontId="5" fillId="0" borderId="0" xfId="0" applyFont="1" applyFill="1" applyBorder="1" applyAlignment="1" applyProtection="1">
      <alignment vertical="center"/>
    </xf>
    <xf numFmtId="0" fontId="5" fillId="0" borderId="0"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wrapText="1"/>
      <protection locked="0"/>
    </xf>
    <xf numFmtId="0" fontId="5" fillId="0" borderId="0" xfId="0" applyFont="1" applyAlignment="1" applyProtection="1">
      <alignment horizontal="right" vertical="center" wrapText="1"/>
    </xf>
    <xf numFmtId="0" fontId="5" fillId="0" borderId="0" xfId="0" applyFont="1" applyFill="1" applyBorder="1" applyAlignment="1" applyProtection="1">
      <alignment horizontal="left" vertical="center"/>
      <protection locked="0"/>
    </xf>
    <xf numFmtId="0" fontId="5" fillId="0" borderId="6" xfId="0" applyFont="1" applyFill="1" applyBorder="1" applyAlignment="1" applyProtection="1">
      <alignment horizontal="left" vertical="center"/>
      <protection locked="0"/>
    </xf>
    <xf numFmtId="14" fontId="5" fillId="0" borderId="0" xfId="0" applyNumberFormat="1" applyFont="1" applyAlignment="1" applyProtection="1">
      <alignment vertical="center"/>
    </xf>
    <xf numFmtId="0" fontId="5" fillId="0" borderId="0" xfId="0" applyFont="1" applyBorder="1" applyAlignment="1" applyProtection="1">
      <alignment vertical="center"/>
    </xf>
    <xf numFmtId="0" fontId="5" fillId="0" borderId="7" xfId="0" applyFont="1" applyFill="1" applyBorder="1" applyAlignment="1" applyProtection="1">
      <alignment horizontal="left" vertical="center"/>
      <protection locked="0"/>
    </xf>
    <xf numFmtId="0" fontId="13" fillId="0" borderId="8" xfId="0" applyFont="1" applyBorder="1" applyAlignment="1" applyProtection="1">
      <alignment vertical="center" wrapText="1"/>
      <protection locked="0"/>
    </xf>
    <xf numFmtId="0" fontId="5" fillId="0" borderId="6"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5" fillId="0" borderId="9"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0" xfId="0" applyFont="1" applyAlignment="1" applyProtection="1">
      <alignment horizontal="center" vertical="center"/>
    </xf>
    <xf numFmtId="14" fontId="5" fillId="0" borderId="0" xfId="0" applyNumberFormat="1" applyFont="1" applyBorder="1" applyAlignment="1" applyProtection="1">
      <alignment horizontal="left" vertical="center" wrapText="1"/>
    </xf>
    <xf numFmtId="0" fontId="5" fillId="0" borderId="0"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left" vertical="center"/>
    </xf>
    <xf numFmtId="0" fontId="13" fillId="0" borderId="0" xfId="0" applyFont="1" applyBorder="1" applyAlignment="1" applyProtection="1">
      <alignment vertical="center" wrapText="1"/>
      <protection locked="0"/>
    </xf>
    <xf numFmtId="0" fontId="5" fillId="0" borderId="3" xfId="0" applyFont="1" applyBorder="1" applyAlignment="1" applyProtection="1">
      <alignment horizontal="center" vertical="center"/>
      <protection locked="0"/>
    </xf>
    <xf numFmtId="0" fontId="14" fillId="0" borderId="0" xfId="0" applyFont="1" applyAlignment="1" applyProtection="1">
      <alignment horizontal="left" vertical="center"/>
    </xf>
    <xf numFmtId="0" fontId="5" fillId="0" borderId="17" xfId="0" applyFont="1" applyBorder="1" applyAlignment="1" applyProtection="1">
      <alignment horizontal="left" vertical="center"/>
    </xf>
    <xf numFmtId="14" fontId="5" fillId="4" borderId="18" xfId="0" applyNumberFormat="1" applyFont="1" applyFill="1" applyBorder="1" applyAlignment="1" applyProtection="1">
      <alignment vertical="center" wrapText="1"/>
      <protection locked="0"/>
    </xf>
    <xf numFmtId="0" fontId="5" fillId="4" borderId="18" xfId="0" applyFont="1" applyFill="1" applyBorder="1" applyAlignment="1" applyProtection="1">
      <alignment horizontal="center" vertical="center" wrapText="1"/>
      <protection locked="0"/>
    </xf>
    <xf numFmtId="14" fontId="5" fillId="4" borderId="5" xfId="0" applyNumberFormat="1" applyFont="1" applyFill="1" applyBorder="1" applyAlignment="1" applyProtection="1">
      <alignment vertical="center" wrapText="1"/>
      <protection locked="0"/>
    </xf>
    <xf numFmtId="0" fontId="5" fillId="4" borderId="5" xfId="0" applyFont="1" applyFill="1" applyBorder="1" applyAlignment="1" applyProtection="1">
      <alignment horizontal="center" vertical="center" wrapText="1"/>
      <protection locked="0"/>
    </xf>
    <xf numFmtId="14" fontId="5" fillId="4" borderId="19" xfId="0" applyNumberFormat="1" applyFont="1" applyFill="1" applyBorder="1" applyAlignment="1" applyProtection="1">
      <alignment vertical="center" wrapText="1"/>
      <protection locked="0"/>
    </xf>
    <xf numFmtId="0" fontId="5" fillId="4" borderId="19" xfId="0" applyFont="1" applyFill="1" applyBorder="1" applyAlignment="1" applyProtection="1">
      <alignment horizontal="center" vertical="center" wrapText="1"/>
      <protection locked="0"/>
    </xf>
    <xf numFmtId="0" fontId="5" fillId="4" borderId="20" xfId="0" applyFont="1" applyFill="1" applyBorder="1" applyAlignment="1" applyProtection="1">
      <alignment horizontal="center" vertical="center" wrapText="1"/>
      <protection locked="0"/>
    </xf>
    <xf numFmtId="0" fontId="5" fillId="4" borderId="21" xfId="0" applyFont="1" applyFill="1" applyBorder="1" applyAlignment="1" applyProtection="1">
      <alignment horizontal="center" vertical="center" wrapText="1"/>
      <protection locked="0"/>
    </xf>
    <xf numFmtId="0" fontId="5" fillId="4" borderId="22" xfId="0" applyFont="1" applyFill="1" applyBorder="1" applyAlignment="1" applyProtection="1">
      <alignment horizontal="center" vertical="center" wrapText="1"/>
      <protection locked="0"/>
    </xf>
    <xf numFmtId="0" fontId="5" fillId="4" borderId="18" xfId="0" applyFont="1" applyFill="1" applyBorder="1" applyAlignment="1" applyProtection="1">
      <alignment vertical="center" wrapText="1"/>
      <protection locked="0"/>
    </xf>
    <xf numFmtId="0" fontId="5" fillId="4" borderId="5" xfId="0" applyFont="1" applyFill="1" applyBorder="1" applyAlignment="1" applyProtection="1">
      <alignment vertical="center" wrapText="1"/>
      <protection locked="0"/>
    </xf>
    <xf numFmtId="0" fontId="5" fillId="4" borderId="19" xfId="0" applyFont="1" applyFill="1" applyBorder="1" applyAlignment="1" applyProtection="1">
      <alignment vertical="center" wrapText="1"/>
      <protection locked="0"/>
    </xf>
    <xf numFmtId="0" fontId="5" fillId="0" borderId="0" xfId="0" applyFont="1" applyBorder="1" applyAlignment="1" applyProtection="1">
      <alignment horizontal="right" vertical="center"/>
    </xf>
    <xf numFmtId="0" fontId="5" fillId="0" borderId="0" xfId="0" applyFont="1" applyFill="1" applyBorder="1" applyAlignment="1" applyProtection="1">
      <alignment horizontal="right" vertical="center"/>
    </xf>
    <xf numFmtId="0" fontId="5" fillId="0" borderId="24" xfId="0" applyFont="1" applyBorder="1" applyAlignment="1" applyProtection="1">
      <alignment vertical="center"/>
      <protection locked="0"/>
    </xf>
    <xf numFmtId="0" fontId="5" fillId="0" borderId="25" xfId="0" applyFont="1" applyBorder="1" applyAlignment="1" applyProtection="1">
      <alignment vertical="center"/>
      <protection locked="0"/>
    </xf>
    <xf numFmtId="0" fontId="5" fillId="0" borderId="26" xfId="0" applyFont="1" applyBorder="1" applyAlignment="1" applyProtection="1">
      <alignment vertical="center"/>
      <protection locked="0"/>
    </xf>
    <xf numFmtId="0" fontId="5" fillId="0" borderId="24" xfId="0" applyFont="1" applyBorder="1" applyAlignment="1" applyProtection="1">
      <alignment horizontal="left" vertical="center"/>
      <protection locked="0"/>
    </xf>
    <xf numFmtId="0" fontId="5" fillId="0" borderId="25" xfId="0" applyFont="1" applyBorder="1" applyAlignment="1" applyProtection="1">
      <alignment horizontal="left" vertical="center"/>
      <protection locked="0"/>
    </xf>
    <xf numFmtId="0" fontId="5" fillId="0" borderId="26" xfId="0" applyFont="1" applyBorder="1" applyAlignment="1" applyProtection="1">
      <alignment horizontal="left" vertical="center"/>
      <protection locked="0"/>
    </xf>
    <xf numFmtId="0" fontId="5" fillId="5" borderId="27" xfId="0" applyFont="1" applyFill="1" applyBorder="1" applyAlignment="1" applyProtection="1">
      <alignment horizontal="center" vertical="center"/>
      <protection locked="0"/>
    </xf>
    <xf numFmtId="0" fontId="5" fillId="5" borderId="28" xfId="0" applyFont="1" applyFill="1" applyBorder="1" applyAlignment="1" applyProtection="1">
      <alignment horizontal="center" vertical="center"/>
      <protection locked="0"/>
    </xf>
    <xf numFmtId="0" fontId="5" fillId="3" borderId="29" xfId="0" applyFont="1" applyFill="1" applyBorder="1" applyAlignment="1" applyProtection="1">
      <alignment vertical="center"/>
      <protection locked="0"/>
    </xf>
    <xf numFmtId="0" fontId="5" fillId="3" borderId="0" xfId="0" applyFont="1" applyFill="1" applyBorder="1" applyAlignment="1" applyProtection="1">
      <alignment vertical="center"/>
      <protection locked="0"/>
    </xf>
    <xf numFmtId="0" fontId="5" fillId="3" borderId="0" xfId="0" applyFont="1" applyFill="1" applyBorder="1" applyAlignment="1" applyProtection="1">
      <alignment horizontal="center" vertical="center"/>
      <protection locked="0"/>
    </xf>
    <xf numFmtId="0" fontId="5" fillId="3" borderId="0" xfId="0" applyFont="1" applyFill="1" applyBorder="1" applyAlignment="1" applyProtection="1">
      <alignment horizontal="center" vertical="center" wrapText="1"/>
      <protection locked="0"/>
    </xf>
    <xf numFmtId="49" fontId="5" fillId="4" borderId="18" xfId="0" applyNumberFormat="1"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xf>
    <xf numFmtId="0" fontId="2" fillId="0" borderId="0" xfId="1" applyFont="1" applyAlignment="1" applyProtection="1">
      <alignment horizontal="left" vertical="center" wrapText="1"/>
    </xf>
    <xf numFmtId="0" fontId="2" fillId="0" borderId="0" xfId="1" applyFont="1" applyBorder="1" applyAlignment="1" applyProtection="1">
      <alignment vertical="center" wrapText="1"/>
    </xf>
    <xf numFmtId="0" fontId="5" fillId="3" borderId="5" xfId="0" applyFont="1" applyFill="1" applyBorder="1" applyAlignment="1" applyProtection="1">
      <alignment horizontal="center" vertical="center" wrapText="1"/>
    </xf>
    <xf numFmtId="176" fontId="5" fillId="0" borderId="0" xfId="0" applyNumberFormat="1" applyFont="1" applyAlignment="1" applyProtection="1">
      <alignment vertical="center"/>
    </xf>
    <xf numFmtId="14" fontId="5" fillId="4" borderId="35" xfId="0" applyNumberFormat="1" applyFont="1" applyFill="1" applyBorder="1" applyAlignment="1" applyProtection="1">
      <alignment vertical="center" wrapText="1"/>
      <protection locked="0"/>
    </xf>
    <xf numFmtId="0" fontId="5" fillId="3" borderId="33" xfId="0" applyFont="1" applyFill="1" applyBorder="1" applyAlignment="1" applyProtection="1">
      <alignment vertical="center" shrinkToFit="1"/>
      <protection locked="0"/>
    </xf>
    <xf numFmtId="0" fontId="5" fillId="6" borderId="2" xfId="0" applyFont="1" applyFill="1" applyBorder="1" applyAlignment="1" applyProtection="1">
      <alignment horizontal="center" vertical="center" wrapText="1"/>
    </xf>
    <xf numFmtId="0" fontId="15" fillId="0" borderId="0" xfId="1" applyFont="1" applyProtection="1">
      <alignment vertical="center"/>
    </xf>
    <xf numFmtId="0" fontId="12" fillId="0" borderId="0" xfId="1" applyProtection="1">
      <alignment vertical="center"/>
    </xf>
    <xf numFmtId="0" fontId="5" fillId="3" borderId="0" xfId="0" applyFont="1" applyFill="1" applyBorder="1" applyAlignment="1" applyProtection="1">
      <alignment horizontal="left" vertical="center"/>
      <protection locked="0"/>
    </xf>
    <xf numFmtId="0" fontId="5" fillId="3" borderId="0" xfId="0" applyFont="1" applyFill="1" applyAlignment="1" applyProtection="1">
      <alignment vertical="center"/>
      <protection locked="0"/>
    </xf>
    <xf numFmtId="0" fontId="5" fillId="4" borderId="37" xfId="0" applyFont="1" applyFill="1" applyBorder="1" applyAlignment="1" applyProtection="1">
      <alignment vertical="center" wrapText="1"/>
      <protection locked="0"/>
    </xf>
    <xf numFmtId="0" fontId="5" fillId="4" borderId="23" xfId="0" applyFont="1" applyFill="1" applyBorder="1" applyAlignment="1" applyProtection="1">
      <alignment vertical="center" wrapText="1"/>
      <protection locked="0"/>
    </xf>
    <xf numFmtId="0" fontId="5" fillId="4" borderId="38" xfId="0" applyFont="1" applyFill="1" applyBorder="1" applyAlignment="1" applyProtection="1">
      <alignment vertical="center" wrapText="1"/>
      <protection locked="0"/>
    </xf>
    <xf numFmtId="0" fontId="5" fillId="6" borderId="20" xfId="0" applyFont="1" applyFill="1" applyBorder="1" applyAlignment="1" applyProtection="1">
      <alignment vertical="center" wrapText="1"/>
      <protection locked="0"/>
    </xf>
    <xf numFmtId="0" fontId="5" fillId="6" borderId="21" xfId="0" applyFont="1" applyFill="1" applyBorder="1" applyAlignment="1" applyProtection="1">
      <alignment vertical="center" wrapText="1"/>
      <protection locked="0"/>
    </xf>
    <xf numFmtId="0" fontId="5" fillId="6" borderId="22" xfId="0" applyFont="1" applyFill="1" applyBorder="1" applyAlignment="1" applyProtection="1">
      <alignment vertical="center" wrapText="1"/>
      <protection locked="0"/>
    </xf>
    <xf numFmtId="0" fontId="5" fillId="2" borderId="20" xfId="0" applyFont="1" applyFill="1" applyBorder="1" applyAlignment="1" applyProtection="1">
      <alignment vertical="center" wrapText="1"/>
      <protection locked="0"/>
    </xf>
    <xf numFmtId="0" fontId="5" fillId="2" borderId="21" xfId="0" applyFont="1" applyFill="1" applyBorder="1" applyAlignment="1" applyProtection="1">
      <alignment vertical="center" wrapText="1"/>
      <protection locked="0"/>
    </xf>
    <xf numFmtId="0" fontId="5" fillId="2" borderId="22" xfId="0" applyFont="1" applyFill="1" applyBorder="1" applyAlignment="1" applyProtection="1">
      <alignment vertical="center" wrapText="1"/>
      <protection locked="0"/>
    </xf>
    <xf numFmtId="0" fontId="5" fillId="5" borderId="39" xfId="0" applyFont="1" applyFill="1" applyBorder="1" applyAlignment="1" applyProtection="1">
      <alignment horizontal="center" vertical="center"/>
      <protection locked="0"/>
    </xf>
    <xf numFmtId="0" fontId="5" fillId="4" borderId="35" xfId="0" applyFont="1" applyFill="1" applyBorder="1" applyAlignment="1" applyProtection="1">
      <alignment vertical="center" wrapText="1"/>
      <protection locked="0"/>
    </xf>
    <xf numFmtId="49" fontId="5" fillId="4" borderId="35" xfId="0" applyNumberFormat="1" applyFont="1" applyFill="1" applyBorder="1" applyAlignment="1" applyProtection="1">
      <alignment horizontal="center" vertical="center" wrapText="1"/>
      <protection locked="0"/>
    </xf>
    <xf numFmtId="0" fontId="5" fillId="4" borderId="35" xfId="0" applyFont="1" applyFill="1" applyBorder="1" applyAlignment="1" applyProtection="1">
      <alignment horizontal="center" vertical="center" wrapText="1"/>
      <protection locked="0"/>
    </xf>
    <xf numFmtId="0" fontId="5" fillId="4" borderId="40" xfId="0" applyFont="1" applyFill="1" applyBorder="1" applyAlignment="1" applyProtection="1">
      <alignment vertical="center" wrapText="1"/>
      <protection locked="0"/>
    </xf>
    <xf numFmtId="0" fontId="5" fillId="0" borderId="2" xfId="0" applyFont="1" applyFill="1" applyBorder="1" applyAlignment="1" applyProtection="1">
      <alignment horizontal="center" vertical="center" wrapText="1"/>
    </xf>
    <xf numFmtId="0" fontId="5" fillId="4" borderId="20" xfId="0" applyFont="1" applyFill="1" applyBorder="1" applyAlignment="1" applyProtection="1">
      <alignment vertical="center" wrapText="1"/>
      <protection locked="0"/>
    </xf>
    <xf numFmtId="0" fontId="5" fillId="4" borderId="41" xfId="0" applyFont="1" applyFill="1" applyBorder="1" applyAlignment="1" applyProtection="1">
      <alignment vertical="center" wrapText="1"/>
      <protection locked="0"/>
    </xf>
    <xf numFmtId="0" fontId="5" fillId="4" borderId="21" xfId="0" applyFont="1" applyFill="1" applyBorder="1" applyAlignment="1" applyProtection="1">
      <alignment vertical="center" wrapText="1"/>
      <protection locked="0"/>
    </xf>
    <xf numFmtId="0" fontId="5" fillId="4" borderId="22" xfId="0" applyFont="1" applyFill="1" applyBorder="1" applyAlignment="1" applyProtection="1">
      <alignment vertical="center" wrapText="1"/>
      <protection locked="0"/>
    </xf>
    <xf numFmtId="0" fontId="5" fillId="3" borderId="33" xfId="0" applyFont="1" applyFill="1" applyBorder="1" applyAlignment="1" applyProtection="1">
      <alignment vertical="center"/>
      <protection locked="0"/>
    </xf>
    <xf numFmtId="0" fontId="5" fillId="3" borderId="0" xfId="0" applyNumberFormat="1" applyFont="1" applyFill="1" applyAlignment="1" applyProtection="1">
      <alignment vertical="center"/>
      <protection locked="0"/>
    </xf>
    <xf numFmtId="0" fontId="5" fillId="3" borderId="0" xfId="0" applyFont="1" applyFill="1" applyBorder="1" applyAlignment="1" applyProtection="1">
      <alignment horizontal="right" vertical="center"/>
      <protection locked="0"/>
    </xf>
    <xf numFmtId="0" fontId="5" fillId="3" borderId="0" xfId="0" applyFont="1" applyFill="1" applyAlignment="1" applyProtection="1">
      <alignment horizontal="right" vertical="center" wrapText="1"/>
      <protection locked="0"/>
    </xf>
    <xf numFmtId="0" fontId="5" fillId="3" borderId="0" xfId="0" applyFont="1" applyFill="1" applyAlignment="1" applyProtection="1">
      <alignment horizontal="right" vertical="center"/>
      <protection locked="0"/>
    </xf>
    <xf numFmtId="0" fontId="4" fillId="3" borderId="0" xfId="0" applyFont="1" applyFill="1" applyBorder="1" applyAlignment="1" applyProtection="1">
      <alignment horizontal="left" vertical="center"/>
      <protection locked="0"/>
    </xf>
    <xf numFmtId="0" fontId="5" fillId="3" borderId="0" xfId="0" applyFont="1" applyFill="1" applyAlignment="1" applyProtection="1">
      <alignment horizontal="left" vertical="center" wrapText="1"/>
      <protection locked="0"/>
    </xf>
    <xf numFmtId="0" fontId="5" fillId="3" borderId="0" xfId="0" applyFont="1" applyFill="1" applyAlignment="1" applyProtection="1">
      <alignment vertical="center" wrapText="1"/>
      <protection locked="0"/>
    </xf>
    <xf numFmtId="0" fontId="5" fillId="3" borderId="0" xfId="0" applyFont="1" applyFill="1" applyAlignment="1" applyProtection="1">
      <alignment horizontal="center" vertical="center" wrapText="1"/>
      <protection locked="0"/>
    </xf>
    <xf numFmtId="0" fontId="5" fillId="3" borderId="21" xfId="0" applyFont="1" applyFill="1" applyBorder="1" applyAlignment="1" applyProtection="1">
      <alignment horizontal="center" vertical="center" wrapText="1"/>
      <protection locked="0"/>
    </xf>
    <xf numFmtId="0" fontId="5" fillId="3" borderId="6" xfId="0" applyFont="1" applyFill="1" applyBorder="1" applyAlignment="1" applyProtection="1">
      <alignment horizontal="center" vertical="center" wrapText="1"/>
      <protection locked="0"/>
    </xf>
    <xf numFmtId="0" fontId="0" fillId="3" borderId="6" xfId="0" applyFill="1" applyBorder="1" applyAlignment="1" applyProtection="1">
      <alignment horizontal="center" vertical="center" wrapText="1"/>
      <protection locked="0"/>
    </xf>
    <xf numFmtId="0" fontId="5" fillId="3" borderId="6" xfId="0" applyFont="1" applyFill="1" applyBorder="1" applyAlignment="1" applyProtection="1">
      <alignment vertical="center"/>
      <protection locked="0"/>
    </xf>
    <xf numFmtId="0" fontId="5" fillId="3" borderId="30" xfId="0" applyFont="1" applyFill="1" applyBorder="1" applyAlignment="1" applyProtection="1">
      <alignment horizontal="center" vertical="center"/>
      <protection locked="0"/>
    </xf>
    <xf numFmtId="0" fontId="5" fillId="3" borderId="21" xfId="0" applyFont="1" applyFill="1" applyBorder="1" applyAlignment="1" applyProtection="1">
      <alignment horizontal="left" vertical="center"/>
      <protection locked="0"/>
    </xf>
    <xf numFmtId="0" fontId="5" fillId="3" borderId="6" xfId="0" applyFont="1" applyFill="1" applyBorder="1" applyAlignment="1" applyProtection="1">
      <alignment horizontal="left" vertical="center"/>
      <protection locked="0"/>
    </xf>
    <xf numFmtId="0" fontId="0" fillId="3" borderId="6" xfId="0" applyFill="1" applyBorder="1" applyAlignment="1" applyProtection="1">
      <alignment horizontal="left" vertical="center"/>
      <protection locked="0"/>
    </xf>
    <xf numFmtId="0" fontId="5" fillId="3" borderId="30" xfId="0" applyFont="1" applyFill="1" applyBorder="1" applyAlignment="1" applyProtection="1">
      <alignment horizontal="left" vertical="center"/>
      <protection locked="0"/>
    </xf>
    <xf numFmtId="0" fontId="5" fillId="3" borderId="0" xfId="0" applyFont="1" applyFill="1" applyBorder="1" applyAlignment="1" applyProtection="1">
      <alignment horizontal="left" vertical="center" wrapText="1"/>
      <protection locked="0"/>
    </xf>
    <xf numFmtId="14" fontId="5" fillId="3" borderId="0" xfId="0" applyNumberFormat="1" applyFont="1" applyFill="1" applyBorder="1" applyAlignment="1" applyProtection="1">
      <alignment horizontal="left" vertical="center" wrapText="1"/>
      <protection locked="0"/>
    </xf>
    <xf numFmtId="0" fontId="5" fillId="3" borderId="0" xfId="0" applyFont="1" applyFill="1" applyBorder="1" applyAlignment="1" applyProtection="1">
      <alignment vertical="center" wrapText="1"/>
      <protection locked="0"/>
    </xf>
    <xf numFmtId="0" fontId="0" fillId="3" borderId="0" xfId="0" applyFill="1" applyBorder="1" applyAlignment="1" applyProtection="1">
      <alignment horizontal="center" vertical="center"/>
      <protection locked="0"/>
    </xf>
    <xf numFmtId="14" fontId="5" fillId="3" borderId="5" xfId="0" applyNumberFormat="1" applyFont="1" applyFill="1" applyBorder="1" applyAlignment="1" applyProtection="1">
      <alignment horizontal="left" vertical="center" wrapText="1"/>
      <protection locked="0"/>
    </xf>
    <xf numFmtId="0" fontId="0" fillId="3" borderId="0" xfId="0" applyFill="1" applyBorder="1" applyAlignment="1" applyProtection="1">
      <alignment horizontal="left" vertical="center"/>
      <protection locked="0"/>
    </xf>
    <xf numFmtId="14" fontId="5" fillId="3" borderId="0" xfId="0" applyNumberFormat="1" applyFont="1" applyFill="1" applyBorder="1" applyAlignment="1" applyProtection="1">
      <alignment horizontal="left" vertical="center"/>
      <protection locked="0"/>
    </xf>
    <xf numFmtId="0" fontId="5" fillId="3" borderId="11" xfId="0" applyFont="1" applyFill="1" applyBorder="1" applyAlignment="1" applyProtection="1">
      <alignment horizontal="center" vertical="center" wrapText="1"/>
      <protection locked="0"/>
    </xf>
    <xf numFmtId="0" fontId="4" fillId="3" borderId="0" xfId="0" applyFont="1" applyFill="1" applyAlignment="1" applyProtection="1">
      <alignment horizontal="left" vertical="center"/>
      <protection locked="0"/>
    </xf>
    <xf numFmtId="0" fontId="5" fillId="3" borderId="0" xfId="0" applyFont="1" applyFill="1" applyAlignment="1" applyProtection="1">
      <alignment horizontal="left" vertical="center"/>
      <protection locked="0"/>
    </xf>
    <xf numFmtId="14" fontId="5" fillId="3" borderId="0" xfId="0" applyNumberFormat="1" applyFont="1" applyFill="1" applyAlignment="1" applyProtection="1">
      <alignment vertical="center"/>
      <protection locked="0"/>
    </xf>
    <xf numFmtId="176" fontId="5" fillId="3" borderId="0" xfId="0" applyNumberFormat="1" applyFont="1" applyFill="1" applyAlignment="1" applyProtection="1">
      <alignment vertical="center"/>
      <protection locked="0"/>
    </xf>
    <xf numFmtId="0" fontId="5" fillId="3" borderId="7" xfId="0" applyFont="1" applyFill="1" applyBorder="1" applyAlignment="1" applyProtection="1">
      <alignment vertical="center" wrapText="1"/>
      <protection locked="0"/>
    </xf>
    <xf numFmtId="0" fontId="0" fillId="3" borderId="7" xfId="0" applyFill="1" applyBorder="1" applyAlignment="1" applyProtection="1">
      <alignment vertical="center"/>
      <protection locked="0"/>
    </xf>
    <xf numFmtId="0" fontId="5" fillId="3" borderId="6" xfId="0" applyFont="1" applyFill="1" applyBorder="1" applyAlignment="1" applyProtection="1">
      <alignment vertical="center" wrapText="1"/>
      <protection locked="0"/>
    </xf>
    <xf numFmtId="0" fontId="0" fillId="3" borderId="6" xfId="0" applyFill="1" applyBorder="1" applyAlignment="1" applyProtection="1">
      <alignment vertical="center"/>
      <protection locked="0"/>
    </xf>
    <xf numFmtId="0" fontId="5" fillId="3" borderId="42" xfId="0" applyFont="1" applyFill="1" applyBorder="1" applyAlignment="1" applyProtection="1">
      <alignment vertical="center" wrapText="1"/>
      <protection locked="0"/>
    </xf>
    <xf numFmtId="0" fontId="5" fillId="3" borderId="6" xfId="0" applyFont="1" applyFill="1" applyBorder="1" applyAlignment="1" applyProtection="1">
      <alignment horizontal="left" vertical="center" wrapText="1"/>
      <protection locked="0"/>
    </xf>
    <xf numFmtId="0" fontId="0" fillId="3" borderId="0" xfId="0" applyFill="1" applyBorder="1" applyAlignment="1" applyProtection="1">
      <alignment vertical="center"/>
      <protection locked="0"/>
    </xf>
    <xf numFmtId="0" fontId="5" fillId="3" borderId="9"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wrapText="1"/>
      <protection locked="0"/>
    </xf>
    <xf numFmtId="0" fontId="5" fillId="3" borderId="2" xfId="0" applyFont="1" applyFill="1" applyBorder="1" applyAlignment="1" applyProtection="1">
      <alignment horizontal="center" vertical="center" wrapText="1"/>
      <protection locked="0"/>
    </xf>
    <xf numFmtId="0" fontId="5" fillId="3" borderId="10" xfId="0" applyFont="1" applyFill="1" applyBorder="1" applyAlignment="1" applyProtection="1">
      <alignment horizontal="center" vertical="center" wrapText="1"/>
      <protection locked="0"/>
    </xf>
    <xf numFmtId="0" fontId="5" fillId="3" borderId="0" xfId="0" applyNumberFormat="1" applyFont="1" applyFill="1" applyAlignment="1" applyProtection="1">
      <alignment horizontal="center" vertical="center" wrapText="1"/>
      <protection locked="0"/>
    </xf>
    <xf numFmtId="0" fontId="5" fillId="3" borderId="27" xfId="0" applyFont="1" applyFill="1" applyBorder="1" applyAlignment="1" applyProtection="1">
      <alignment horizontal="center" vertical="center" wrapText="1"/>
      <protection locked="0"/>
    </xf>
    <xf numFmtId="14" fontId="5" fillId="3" borderId="18" xfId="0" applyNumberFormat="1" applyFont="1" applyFill="1" applyBorder="1" applyAlignment="1" applyProtection="1">
      <alignment vertical="center" wrapText="1"/>
      <protection locked="0"/>
    </xf>
    <xf numFmtId="0" fontId="5" fillId="3" borderId="18" xfId="0" applyFont="1" applyFill="1" applyBorder="1" applyAlignment="1" applyProtection="1">
      <alignment vertical="center" wrapText="1"/>
      <protection locked="0"/>
    </xf>
    <xf numFmtId="0" fontId="5" fillId="3" borderId="41" xfId="0" applyFont="1" applyFill="1" applyBorder="1" applyAlignment="1" applyProtection="1">
      <alignment horizontal="left" vertical="center" wrapText="1"/>
      <protection locked="0"/>
    </xf>
    <xf numFmtId="0" fontId="5" fillId="3" borderId="35" xfId="0" applyFont="1" applyFill="1" applyBorder="1" applyAlignment="1" applyProtection="1">
      <alignment horizontal="left" vertical="center" wrapText="1"/>
      <protection locked="0"/>
    </xf>
    <xf numFmtId="0" fontId="5" fillId="3" borderId="18" xfId="0" applyFont="1" applyFill="1" applyBorder="1" applyAlignment="1" applyProtection="1">
      <alignment horizontal="left" vertical="center" wrapText="1"/>
      <protection locked="0"/>
    </xf>
    <xf numFmtId="0" fontId="5" fillId="3" borderId="20" xfId="0" applyFont="1" applyFill="1" applyBorder="1" applyAlignment="1" applyProtection="1">
      <alignment horizontal="left" vertical="center" wrapText="1"/>
      <protection locked="0"/>
    </xf>
    <xf numFmtId="0" fontId="5" fillId="3" borderId="37" xfId="0" applyFont="1" applyFill="1" applyBorder="1" applyAlignment="1" applyProtection="1">
      <alignment horizontal="left" vertical="center" wrapText="1"/>
      <protection locked="0"/>
    </xf>
    <xf numFmtId="0" fontId="5" fillId="3" borderId="0" xfId="0" applyNumberFormat="1" applyFont="1" applyFill="1" applyAlignment="1" applyProtection="1">
      <alignment vertical="center" wrapText="1"/>
      <protection locked="0"/>
    </xf>
    <xf numFmtId="0" fontId="5" fillId="3" borderId="28" xfId="0" applyFont="1" applyFill="1" applyBorder="1" applyAlignment="1" applyProtection="1">
      <alignment horizontal="center" vertical="center" wrapText="1"/>
      <protection locked="0"/>
    </xf>
    <xf numFmtId="14" fontId="5" fillId="3" borderId="5" xfId="0" applyNumberFormat="1" applyFont="1" applyFill="1" applyBorder="1" applyAlignment="1" applyProtection="1">
      <alignment vertical="center" wrapText="1"/>
    </xf>
    <xf numFmtId="0" fontId="5" fillId="3" borderId="5" xfId="0" applyFont="1" applyFill="1" applyBorder="1" applyAlignment="1" applyProtection="1">
      <alignment vertical="center" wrapText="1"/>
      <protection locked="0"/>
    </xf>
    <xf numFmtId="0" fontId="5" fillId="3" borderId="21" xfId="0" applyFont="1" applyFill="1" applyBorder="1" applyAlignment="1" applyProtection="1">
      <alignment horizontal="left" vertical="center" wrapText="1"/>
      <protection locked="0"/>
    </xf>
    <xf numFmtId="0" fontId="5" fillId="3" borderId="5" xfId="0" applyFont="1" applyFill="1" applyBorder="1" applyAlignment="1" applyProtection="1">
      <alignment horizontal="left" vertical="center" wrapText="1"/>
      <protection locked="0"/>
    </xf>
    <xf numFmtId="0" fontId="5" fillId="3" borderId="23" xfId="0" applyFont="1" applyFill="1" applyBorder="1" applyAlignment="1" applyProtection="1">
      <alignment horizontal="left" vertical="center" wrapText="1"/>
      <protection locked="0"/>
    </xf>
    <xf numFmtId="14" fontId="5" fillId="3" borderId="5" xfId="0" applyNumberFormat="1" applyFont="1" applyFill="1" applyBorder="1" applyAlignment="1" applyProtection="1">
      <alignment vertical="center" wrapText="1"/>
      <protection locked="0"/>
    </xf>
    <xf numFmtId="0" fontId="17" fillId="3" borderId="23" xfId="0" applyFont="1" applyFill="1" applyBorder="1" applyAlignment="1" applyProtection="1">
      <alignment horizontal="left" vertical="center" wrapText="1"/>
      <protection locked="0"/>
    </xf>
    <xf numFmtId="0" fontId="5" fillId="3" borderId="43" xfId="0" applyFont="1" applyFill="1" applyBorder="1" applyAlignment="1" applyProtection="1">
      <alignment horizontal="left" vertical="center" wrapText="1"/>
      <protection locked="0"/>
    </xf>
    <xf numFmtId="0" fontId="5" fillId="3" borderId="44" xfId="0" applyFont="1" applyFill="1" applyBorder="1" applyAlignment="1" applyProtection="1">
      <alignment horizontal="left" vertical="center" wrapText="1"/>
      <protection locked="0"/>
    </xf>
    <xf numFmtId="0" fontId="5" fillId="3" borderId="45" xfId="0" applyFont="1" applyFill="1" applyBorder="1" applyAlignment="1" applyProtection="1">
      <alignment horizontal="left" vertical="center" wrapText="1"/>
      <protection locked="0"/>
    </xf>
    <xf numFmtId="14" fontId="5" fillId="3" borderId="19" xfId="0" applyNumberFormat="1" applyFont="1" applyFill="1" applyBorder="1" applyAlignment="1" applyProtection="1">
      <alignment vertical="center" wrapText="1"/>
      <protection locked="0"/>
    </xf>
    <xf numFmtId="0" fontId="5" fillId="3" borderId="19" xfId="0" applyFont="1" applyFill="1" applyBorder="1" applyAlignment="1" applyProtection="1">
      <alignment horizontal="left" vertical="center" wrapText="1"/>
      <protection locked="0"/>
    </xf>
    <xf numFmtId="0" fontId="5" fillId="3" borderId="22" xfId="0" applyFont="1" applyFill="1" applyBorder="1" applyAlignment="1" applyProtection="1">
      <alignment horizontal="left" vertical="center" wrapText="1"/>
      <protection locked="0"/>
    </xf>
    <xf numFmtId="0" fontId="5" fillId="3" borderId="19" xfId="0" applyFont="1" applyFill="1" applyBorder="1" applyAlignment="1" applyProtection="1">
      <alignment horizontal="center" vertical="center" wrapText="1"/>
      <protection locked="0"/>
    </xf>
    <xf numFmtId="0" fontId="5" fillId="3" borderId="38" xfId="0" applyFont="1" applyFill="1" applyBorder="1" applyAlignment="1" applyProtection="1">
      <alignment horizontal="left" vertical="center" wrapText="1"/>
      <protection locked="0"/>
    </xf>
    <xf numFmtId="0" fontId="5" fillId="6" borderId="2" xfId="0" applyFont="1" applyFill="1" applyBorder="1" applyAlignment="1" applyProtection="1">
      <alignment horizontal="center" vertical="center" wrapText="1"/>
      <protection locked="0"/>
    </xf>
    <xf numFmtId="0" fontId="5" fillId="6" borderId="20" xfId="0" applyFont="1" applyFill="1" applyBorder="1" applyAlignment="1" applyProtection="1">
      <alignment horizontal="left" vertical="center" wrapText="1"/>
      <protection locked="0"/>
    </xf>
    <xf numFmtId="0" fontId="5" fillId="6" borderId="21" xfId="0" applyFont="1" applyFill="1" applyBorder="1" applyAlignment="1" applyProtection="1">
      <alignment horizontal="left" vertical="center" wrapText="1"/>
      <protection locked="0"/>
    </xf>
    <xf numFmtId="0" fontId="5" fillId="6" borderId="22" xfId="0" applyFont="1" applyFill="1" applyBorder="1" applyAlignment="1" applyProtection="1">
      <alignment horizontal="left" vertical="center" wrapText="1"/>
      <protection locked="0"/>
    </xf>
    <xf numFmtId="0" fontId="5" fillId="6" borderId="41" xfId="0" applyFont="1" applyFill="1" applyBorder="1" applyAlignment="1" applyProtection="1">
      <alignment horizontal="left" vertical="center" wrapText="1"/>
      <protection locked="0"/>
    </xf>
    <xf numFmtId="0" fontId="5" fillId="3" borderId="23" xfId="0" applyFont="1" applyFill="1" applyBorder="1" applyAlignment="1" applyProtection="1">
      <alignment vertical="center" wrapText="1"/>
      <protection locked="0"/>
    </xf>
    <xf numFmtId="14" fontId="5" fillId="3" borderId="43" xfId="0" applyNumberFormat="1" applyFont="1" applyFill="1" applyBorder="1" applyAlignment="1" applyProtection="1">
      <alignment vertical="center" wrapText="1"/>
      <protection locked="0"/>
    </xf>
    <xf numFmtId="0" fontId="5" fillId="3" borderId="43" xfId="0" applyFont="1" applyFill="1" applyBorder="1" applyAlignment="1" applyProtection="1">
      <alignment vertical="center" wrapText="1"/>
      <protection locked="0"/>
    </xf>
    <xf numFmtId="0" fontId="5" fillId="6" borderId="44" xfId="0" applyFont="1" applyFill="1" applyBorder="1" applyAlignment="1" applyProtection="1">
      <alignment horizontal="left" vertical="center" wrapText="1"/>
      <protection locked="0"/>
    </xf>
    <xf numFmtId="0" fontId="5" fillId="3" borderId="46" xfId="0" applyFont="1" applyFill="1" applyBorder="1" applyAlignment="1" applyProtection="1">
      <alignment horizontal="center" vertical="center" wrapText="1"/>
      <protection locked="0"/>
    </xf>
    <xf numFmtId="0" fontId="5" fillId="6" borderId="19" xfId="0" applyFont="1" applyFill="1" applyBorder="1" applyAlignment="1" applyProtection="1">
      <alignment horizontal="left" vertical="center" wrapText="1"/>
      <protection locked="0"/>
    </xf>
    <xf numFmtId="0" fontId="5" fillId="3" borderId="47" xfId="0" applyFont="1" applyFill="1" applyBorder="1" applyAlignment="1" applyProtection="1">
      <alignment horizontal="center" vertical="center" wrapText="1"/>
      <protection locked="0"/>
    </xf>
    <xf numFmtId="14" fontId="5" fillId="3" borderId="48" xfId="0" applyNumberFormat="1" applyFont="1" applyFill="1" applyBorder="1" applyAlignment="1" applyProtection="1">
      <alignment vertical="center" wrapText="1"/>
      <protection locked="0"/>
    </xf>
    <xf numFmtId="0" fontId="5" fillId="3" borderId="48" xfId="0" applyFont="1" applyFill="1" applyBorder="1" applyAlignment="1" applyProtection="1">
      <alignment vertical="center" wrapText="1"/>
      <protection locked="0"/>
    </xf>
    <xf numFmtId="0" fontId="5" fillId="3" borderId="48" xfId="0" applyFont="1" applyFill="1" applyBorder="1" applyAlignment="1" applyProtection="1">
      <alignment horizontal="left" vertical="center" wrapText="1"/>
      <protection locked="0"/>
    </xf>
    <xf numFmtId="0" fontId="13" fillId="3" borderId="19" xfId="0" applyFont="1" applyFill="1" applyBorder="1" applyAlignment="1" applyProtection="1">
      <alignment vertical="center" wrapText="1"/>
      <protection locked="0"/>
    </xf>
    <xf numFmtId="0" fontId="5" fillId="3" borderId="49" xfId="0" applyFont="1" applyFill="1" applyBorder="1" applyAlignment="1" applyProtection="1">
      <alignment horizontal="left" vertical="center" wrapText="1"/>
      <protection locked="0"/>
    </xf>
    <xf numFmtId="0" fontId="5" fillId="3" borderId="50" xfId="0" applyFont="1" applyFill="1" applyBorder="1" applyAlignment="1" applyProtection="1">
      <alignment horizontal="left" vertical="center" wrapText="1"/>
      <protection locked="0"/>
    </xf>
    <xf numFmtId="0" fontId="4" fillId="3" borderId="0" xfId="0" applyFont="1" applyFill="1" applyBorder="1" applyAlignment="1" applyProtection="1">
      <alignment horizontal="left" vertical="center"/>
    </xf>
    <xf numFmtId="0" fontId="5" fillId="3" borderId="0" xfId="0" applyFont="1" applyFill="1" applyBorder="1" applyAlignment="1" applyProtection="1">
      <alignment vertical="center"/>
    </xf>
    <xf numFmtId="0" fontId="5" fillId="3" borderId="0" xfId="0" applyFont="1" applyFill="1" applyBorder="1" applyAlignment="1" applyProtection="1">
      <alignment horizontal="center" vertical="center" wrapText="1"/>
    </xf>
    <xf numFmtId="0" fontId="4" fillId="3" borderId="0" xfId="0" applyFont="1" applyFill="1" applyAlignment="1" applyProtection="1">
      <alignment vertical="center"/>
    </xf>
    <xf numFmtId="0" fontId="5" fillId="3" borderId="0" xfId="0" applyFont="1" applyFill="1" applyAlignment="1" applyProtection="1">
      <alignment horizontal="left" vertical="center" wrapText="1"/>
    </xf>
    <xf numFmtId="0" fontId="5" fillId="3" borderId="0" xfId="0" applyFont="1" applyFill="1" applyAlignment="1" applyProtection="1">
      <alignment vertical="center" wrapText="1"/>
    </xf>
    <xf numFmtId="0" fontId="5" fillId="3" borderId="29" xfId="0" applyFont="1" applyFill="1" applyBorder="1" applyAlignment="1" applyProtection="1">
      <alignment horizontal="left" vertical="center" wrapText="1"/>
    </xf>
    <xf numFmtId="0" fontId="5" fillId="3" borderId="33" xfId="0" applyFont="1" applyFill="1" applyBorder="1" applyAlignment="1" applyProtection="1">
      <alignment horizontal="left" vertical="center" wrapText="1"/>
    </xf>
    <xf numFmtId="0" fontId="5" fillId="3" borderId="0" xfId="0" applyFont="1" applyFill="1" applyBorder="1" applyAlignment="1" applyProtection="1">
      <alignment horizontal="left" vertical="center" wrapText="1"/>
    </xf>
    <xf numFmtId="0" fontId="4" fillId="3" borderId="14" xfId="0" applyFont="1" applyFill="1" applyBorder="1" applyAlignment="1" applyProtection="1">
      <alignment horizontal="left" vertical="center"/>
    </xf>
    <xf numFmtId="0" fontId="5" fillId="3" borderId="0" xfId="0" applyFont="1" applyFill="1" applyAlignment="1" applyProtection="1">
      <alignment vertical="center"/>
    </xf>
    <xf numFmtId="0" fontId="5" fillId="3" borderId="33" xfId="0" applyFont="1" applyFill="1" applyBorder="1" applyAlignment="1" applyProtection="1">
      <alignment vertical="center"/>
    </xf>
    <xf numFmtId="0" fontId="5" fillId="3" borderId="35" xfId="0" applyFont="1" applyFill="1" applyBorder="1" applyAlignment="1" applyProtection="1">
      <alignment vertical="center" wrapText="1"/>
      <protection locked="0"/>
    </xf>
    <xf numFmtId="0" fontId="5" fillId="0" borderId="4" xfId="0" applyFont="1" applyBorder="1" applyAlignment="1" applyProtection="1">
      <alignment horizontal="center" vertical="center"/>
      <protection locked="0"/>
    </xf>
    <xf numFmtId="0" fontId="5" fillId="3" borderId="3" xfId="0" applyFont="1" applyFill="1" applyBorder="1" applyAlignment="1" applyProtection="1">
      <alignment horizontal="center" vertical="center" wrapText="1"/>
      <protection locked="0"/>
    </xf>
    <xf numFmtId="0" fontId="5" fillId="3" borderId="4" xfId="0" applyFont="1" applyFill="1" applyBorder="1" applyAlignment="1" applyProtection="1">
      <alignment horizontal="center" vertical="center" wrapText="1"/>
      <protection locked="0"/>
    </xf>
    <xf numFmtId="0" fontId="5" fillId="6" borderId="41" xfId="0" applyFont="1" applyFill="1" applyBorder="1" applyAlignment="1" applyProtection="1">
      <alignment vertical="center" wrapText="1"/>
      <protection locked="0"/>
    </xf>
    <xf numFmtId="0" fontId="5" fillId="4" borderId="41" xfId="0" applyFont="1" applyFill="1" applyBorder="1" applyAlignment="1" applyProtection="1">
      <alignment horizontal="center" vertical="center" wrapText="1"/>
      <protection locked="0"/>
    </xf>
    <xf numFmtId="0" fontId="5" fillId="3" borderId="34" xfId="0" applyFont="1" applyFill="1" applyBorder="1" applyAlignment="1" applyProtection="1">
      <alignment horizontal="left" vertical="center"/>
      <protection locked="0"/>
    </xf>
    <xf numFmtId="0" fontId="5" fillId="3" borderId="12" xfId="0" applyFont="1" applyFill="1" applyBorder="1" applyAlignment="1" applyProtection="1">
      <alignment horizontal="left" vertical="center"/>
      <protection locked="0"/>
    </xf>
    <xf numFmtId="0" fontId="5" fillId="3" borderId="13" xfId="0" applyFont="1" applyFill="1" applyBorder="1" applyAlignment="1" applyProtection="1">
      <alignment horizontal="left" vertical="center"/>
      <protection locked="0"/>
    </xf>
    <xf numFmtId="0" fontId="5" fillId="3" borderId="31" xfId="0" applyFont="1" applyFill="1" applyBorder="1" applyAlignment="1" applyProtection="1">
      <alignment horizontal="left" vertical="center"/>
      <protection locked="0"/>
    </xf>
    <xf numFmtId="0" fontId="5" fillId="3" borderId="14" xfId="0" applyFont="1" applyFill="1" applyBorder="1" applyAlignment="1" applyProtection="1">
      <alignment horizontal="left" vertical="center"/>
      <protection locked="0"/>
    </xf>
    <xf numFmtId="0" fontId="5" fillId="3" borderId="15" xfId="0" applyFont="1" applyFill="1" applyBorder="1" applyAlignment="1" applyProtection="1">
      <alignment horizontal="left" vertical="center"/>
      <protection locked="0"/>
    </xf>
    <xf numFmtId="0" fontId="5" fillId="2" borderId="41" xfId="0" applyFont="1" applyFill="1" applyBorder="1" applyAlignment="1" applyProtection="1">
      <alignment vertical="center" wrapText="1"/>
      <protection locked="0"/>
    </xf>
    <xf numFmtId="14" fontId="5" fillId="0" borderId="7" xfId="0" applyNumberFormat="1" applyFont="1" applyFill="1" applyBorder="1" applyAlignment="1" applyProtection="1">
      <alignment horizontal="left" vertical="center"/>
      <protection locked="0"/>
    </xf>
    <xf numFmtId="14" fontId="23" fillId="0" borderId="0" xfId="0" applyNumberFormat="1" applyFont="1" applyAlignment="1" applyProtection="1">
      <alignment horizontal="left" vertical="center" wrapText="1"/>
    </xf>
    <xf numFmtId="0" fontId="23" fillId="0" borderId="0" xfId="0" applyFont="1" applyAlignment="1" applyProtection="1">
      <alignment horizontal="left" vertical="center" wrapText="1"/>
      <protection locked="0"/>
    </xf>
    <xf numFmtId="0" fontId="23" fillId="0" borderId="0" xfId="0" applyFont="1" applyAlignment="1" applyProtection="1">
      <alignment horizontal="left" vertical="center" wrapText="1"/>
    </xf>
    <xf numFmtId="14" fontId="23" fillId="0" borderId="0" xfId="0" applyNumberFormat="1" applyFont="1" applyAlignment="1" applyProtection="1">
      <alignment horizontal="left" vertical="center" wrapText="1"/>
      <protection locked="0"/>
    </xf>
    <xf numFmtId="0" fontId="5" fillId="3" borderId="29" xfId="0" applyFont="1" applyFill="1" applyBorder="1" applyAlignment="1" applyProtection="1">
      <alignment vertical="center" wrapText="1"/>
    </xf>
    <xf numFmtId="0" fontId="5" fillId="3" borderId="33" xfId="0" applyFont="1" applyFill="1" applyBorder="1" applyAlignment="1" applyProtection="1">
      <alignment vertical="center" wrapText="1"/>
    </xf>
    <xf numFmtId="0" fontId="5" fillId="3" borderId="16" xfId="0" applyFont="1" applyFill="1" applyBorder="1" applyAlignment="1" applyProtection="1">
      <alignment vertical="center"/>
    </xf>
    <xf numFmtId="0" fontId="4" fillId="3" borderId="0" xfId="0" applyFont="1" applyFill="1" applyBorder="1" applyAlignment="1" applyProtection="1">
      <alignment vertical="center"/>
    </xf>
    <xf numFmtId="0" fontId="5" fillId="3" borderId="16" xfId="0" applyFont="1" applyFill="1" applyBorder="1" applyAlignment="1" applyProtection="1">
      <alignment horizontal="left" vertical="center"/>
    </xf>
    <xf numFmtId="0" fontId="5" fillId="3" borderId="15" xfId="0" applyFont="1" applyFill="1" applyBorder="1" applyAlignment="1" applyProtection="1">
      <alignment vertical="center"/>
    </xf>
    <xf numFmtId="14" fontId="5" fillId="3" borderId="7" xfId="0" applyNumberFormat="1" applyFont="1" applyFill="1" applyBorder="1" applyAlignment="1" applyProtection="1">
      <alignment horizontal="left" vertical="center"/>
      <protection locked="0"/>
    </xf>
    <xf numFmtId="0" fontId="5" fillId="0" borderId="2" xfId="0" applyFont="1" applyFill="1" applyBorder="1" applyAlignment="1" applyProtection="1">
      <alignment horizontal="center" vertical="center" wrapText="1"/>
      <protection locked="0"/>
    </xf>
    <xf numFmtId="0" fontId="5" fillId="0" borderId="2" xfId="0" applyNumberFormat="1" applyFont="1" applyFill="1" applyBorder="1" applyAlignment="1" applyProtection="1">
      <alignment horizontal="center" vertical="center" wrapText="1"/>
      <protection locked="0"/>
    </xf>
    <xf numFmtId="0" fontId="10" fillId="0" borderId="0" xfId="0" applyFont="1" applyAlignment="1" applyProtection="1">
      <alignment horizontal="left" vertical="center"/>
    </xf>
    <xf numFmtId="0" fontId="0" fillId="0" borderId="0" xfId="0" applyFont="1" applyAlignment="1" applyProtection="1">
      <alignment horizontal="left" vertical="center"/>
    </xf>
    <xf numFmtId="0" fontId="0" fillId="0" borderId="0" xfId="0" applyFont="1" applyAlignment="1" applyProtection="1">
      <alignment horizontal="left" vertical="center" wrapText="1"/>
    </xf>
    <xf numFmtId="0" fontId="0" fillId="0" borderId="0" xfId="0" applyFont="1" applyFill="1" applyAlignment="1" applyProtection="1">
      <alignment horizontal="right" vertical="center"/>
    </xf>
    <xf numFmtId="14" fontId="0" fillId="0" borderId="0" xfId="0" applyNumberFormat="1" applyFont="1" applyAlignment="1" applyProtection="1">
      <alignment vertical="center"/>
    </xf>
    <xf numFmtId="0" fontId="0" fillId="0" borderId="0" xfId="0" applyFont="1" applyAlignment="1" applyProtection="1">
      <alignment vertical="center"/>
    </xf>
    <xf numFmtId="0" fontId="10" fillId="0" borderId="0" xfId="0" applyFont="1" applyBorder="1" applyAlignment="1" applyProtection="1">
      <alignment horizontal="left" vertical="center"/>
    </xf>
    <xf numFmtId="14" fontId="0" fillId="0" borderId="0" xfId="0" applyNumberFormat="1" applyFont="1" applyBorder="1" applyAlignment="1" applyProtection="1">
      <alignment horizontal="left" vertical="center" wrapText="1"/>
    </xf>
    <xf numFmtId="0" fontId="0"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5" xfId="0" applyFont="1" applyBorder="1" applyAlignment="1" applyProtection="1">
      <alignment horizontal="center" vertical="center" wrapText="1"/>
    </xf>
    <xf numFmtId="0" fontId="0" fillId="0" borderId="0" xfId="0" applyFont="1" applyBorder="1" applyAlignment="1" applyProtection="1">
      <alignment horizontal="center" vertical="center"/>
    </xf>
    <xf numFmtId="0" fontId="0" fillId="0" borderId="5" xfId="0" applyNumberFormat="1" applyFont="1" applyBorder="1" applyAlignment="1" applyProtection="1">
      <alignment horizontal="left" vertical="center" wrapText="1"/>
    </xf>
    <xf numFmtId="0" fontId="0" fillId="0" borderId="5" xfId="0" applyNumberFormat="1" applyFont="1" applyBorder="1" applyAlignment="1" applyProtection="1">
      <alignment horizontal="left" vertical="center" shrinkToFit="1"/>
    </xf>
    <xf numFmtId="0" fontId="0" fillId="0" borderId="0" xfId="0" applyFont="1" applyAlignment="1" applyProtection="1">
      <alignment horizontal="center" vertical="center"/>
    </xf>
    <xf numFmtId="0" fontId="0" fillId="0" borderId="0" xfId="0" applyFont="1" applyBorder="1" applyAlignment="1" applyProtection="1">
      <alignment horizontal="left" vertical="center" wrapText="1"/>
    </xf>
    <xf numFmtId="14" fontId="0" fillId="0" borderId="0" xfId="0" applyNumberFormat="1" applyFont="1" applyBorder="1" applyAlignment="1" applyProtection="1">
      <alignment horizontal="left" vertical="center"/>
    </xf>
    <xf numFmtId="0" fontId="0" fillId="0" borderId="11" xfId="0" applyFont="1" applyFill="1" applyBorder="1" applyAlignment="1" applyProtection="1">
      <alignment horizontal="center" vertical="center" wrapText="1"/>
    </xf>
    <xf numFmtId="0" fontId="0" fillId="3" borderId="5" xfId="0" applyFont="1" applyFill="1" applyBorder="1" applyAlignment="1" applyProtection="1">
      <alignment vertical="center"/>
    </xf>
    <xf numFmtId="0" fontId="0" fillId="0" borderId="0" xfId="0" applyFont="1" applyFill="1" applyBorder="1" applyAlignment="1" applyProtection="1">
      <alignment vertical="center"/>
    </xf>
    <xf numFmtId="0" fontId="0" fillId="0" borderId="0" xfId="0" applyFont="1" applyFill="1" applyBorder="1" applyAlignment="1" applyProtection="1">
      <alignment horizontal="center" vertical="center" wrapText="1"/>
    </xf>
    <xf numFmtId="0" fontId="0" fillId="0" borderId="0" xfId="0" applyFont="1" applyFill="1" applyBorder="1" applyAlignment="1" applyProtection="1">
      <alignment horizontal="left" vertical="center"/>
    </xf>
    <xf numFmtId="0" fontId="0" fillId="0" borderId="0" xfId="0" applyFont="1" applyAlignment="1" applyProtection="1">
      <alignment vertical="center" wrapText="1"/>
    </xf>
    <xf numFmtId="0" fontId="0" fillId="0" borderId="0" xfId="0" applyFont="1" applyAlignment="1" applyProtection="1">
      <alignment vertical="center" wrapText="1"/>
      <protection locked="0"/>
    </xf>
    <xf numFmtId="0" fontId="0" fillId="0" borderId="5" xfId="0" applyFont="1" applyBorder="1" applyAlignment="1" applyProtection="1">
      <alignment horizontal="left" vertical="center"/>
    </xf>
    <xf numFmtId="0" fontId="0" fillId="0" borderId="0" xfId="0" applyFont="1" applyBorder="1" applyAlignment="1" applyProtection="1">
      <alignment horizontal="center" vertical="center" wrapText="1"/>
    </xf>
    <xf numFmtId="0" fontId="22" fillId="0" borderId="0" xfId="0" applyFont="1" applyFill="1" applyBorder="1" applyAlignment="1" applyProtection="1">
      <alignment horizontal="center" vertical="center" wrapText="1"/>
      <protection locked="0"/>
    </xf>
    <xf numFmtId="0" fontId="26" fillId="0" borderId="5" xfId="0" applyFont="1" applyBorder="1" applyAlignment="1" applyProtection="1">
      <alignment horizontal="center" vertical="center"/>
    </xf>
    <xf numFmtId="0" fontId="26" fillId="3" borderId="5" xfId="0" applyFont="1" applyFill="1" applyBorder="1" applyAlignment="1" applyProtection="1">
      <alignment horizontal="center" vertical="center" wrapText="1"/>
    </xf>
    <xf numFmtId="0" fontId="2" fillId="3" borderId="0" xfId="1" applyFont="1" applyFill="1" applyAlignment="1" applyProtection="1">
      <alignment horizontal="left" vertical="center" wrapText="1"/>
      <protection locked="0"/>
    </xf>
    <xf numFmtId="0" fontId="2" fillId="3" borderId="32" xfId="1" applyFont="1" applyFill="1" applyBorder="1" applyAlignment="1" applyProtection="1">
      <alignment vertical="center" wrapText="1"/>
      <protection locked="0"/>
    </xf>
    <xf numFmtId="0" fontId="12" fillId="3" borderId="0" xfId="1" applyFill="1" applyProtection="1">
      <alignment vertical="center"/>
      <protection locked="0"/>
    </xf>
    <xf numFmtId="0" fontId="8" fillId="3" borderId="0" xfId="1" applyFont="1" applyFill="1" applyProtection="1">
      <alignment vertical="center"/>
      <protection locked="0"/>
    </xf>
    <xf numFmtId="0" fontId="16" fillId="3" borderId="0" xfId="1" applyFont="1" applyFill="1" applyProtection="1">
      <alignment vertical="center"/>
      <protection locked="0"/>
    </xf>
    <xf numFmtId="0" fontId="9" fillId="3" borderId="36" xfId="1" applyFont="1" applyFill="1" applyBorder="1" applyAlignment="1" applyProtection="1">
      <alignment horizontal="center" vertical="center"/>
      <protection locked="0"/>
    </xf>
    <xf numFmtId="0" fontId="12" fillId="3" borderId="0" xfId="1" applyFont="1" applyFill="1" applyProtection="1">
      <alignment vertical="center"/>
      <protection locked="0"/>
    </xf>
    <xf numFmtId="0" fontId="9" fillId="3" borderId="5" xfId="1" applyFont="1" applyFill="1" applyBorder="1" applyAlignment="1" applyProtection="1">
      <alignment vertical="center" wrapText="1"/>
      <protection locked="0"/>
    </xf>
    <xf numFmtId="0" fontId="12" fillId="3" borderId="0" xfId="1" applyFill="1" applyAlignment="1" applyProtection="1">
      <alignment horizontal="center" vertical="center"/>
      <protection locked="0"/>
    </xf>
    <xf numFmtId="0" fontId="9" fillId="3" borderId="5" xfId="1" applyFont="1" applyFill="1" applyBorder="1" applyProtection="1">
      <alignment vertical="center"/>
      <protection locked="0"/>
    </xf>
    <xf numFmtId="0" fontId="12" fillId="3" borderId="5" xfId="1" applyFill="1" applyBorder="1" applyProtection="1">
      <alignment vertical="center"/>
      <protection locked="0"/>
    </xf>
    <xf numFmtId="0" fontId="12" fillId="3" borderId="5" xfId="1" applyFill="1" applyBorder="1" applyAlignment="1" applyProtection="1">
      <alignment vertical="center" wrapText="1"/>
      <protection locked="0"/>
    </xf>
    <xf numFmtId="0" fontId="12" fillId="3" borderId="0" xfId="1" applyFill="1" applyAlignment="1" applyProtection="1">
      <alignment horizontal="center" vertical="top"/>
      <protection locked="0"/>
    </xf>
    <xf numFmtId="0" fontId="12" fillId="3" borderId="0" xfId="1" applyFill="1" applyAlignment="1" applyProtection="1">
      <alignment vertical="center" wrapText="1"/>
      <protection locked="0"/>
    </xf>
    <xf numFmtId="0" fontId="9" fillId="3" borderId="0" xfId="1" applyFont="1" applyFill="1" applyBorder="1" applyAlignment="1" applyProtection="1">
      <alignment vertical="center" wrapText="1"/>
      <protection locked="0"/>
    </xf>
    <xf numFmtId="0" fontId="12" fillId="0" borderId="0" xfId="1" applyProtection="1">
      <alignment vertical="center"/>
      <protection locked="0"/>
    </xf>
    <xf numFmtId="0" fontId="25" fillId="3" borderId="5" xfId="0" applyFont="1" applyFill="1" applyBorder="1" applyAlignment="1" applyProtection="1">
      <alignment horizontal="center" vertical="center"/>
      <protection locked="0"/>
    </xf>
    <xf numFmtId="0" fontId="25" fillId="3" borderId="5" xfId="0" applyFont="1" applyFill="1" applyBorder="1" applyAlignment="1" applyProtection="1">
      <alignment horizontal="center" vertical="center" wrapText="1"/>
      <protection locked="0"/>
    </xf>
    <xf numFmtId="0" fontId="12" fillId="3" borderId="0" xfId="1" applyFill="1" applyAlignment="1" applyProtection="1">
      <alignment horizontal="center" vertical="center"/>
      <protection locked="0"/>
    </xf>
    <xf numFmtId="0" fontId="0" fillId="0" borderId="5" xfId="0" applyFont="1" applyBorder="1" applyAlignment="1" applyProtection="1">
      <alignment horizontal="left" vertical="center" shrinkToFit="1"/>
    </xf>
    <xf numFmtId="0" fontId="12" fillId="3" borderId="42" xfId="1" applyFill="1" applyBorder="1" applyAlignment="1" applyProtection="1">
      <alignment vertical="center" wrapText="1"/>
      <protection locked="0"/>
    </xf>
    <xf numFmtId="0" fontId="12" fillId="3" borderId="0" xfId="1" applyFill="1" applyBorder="1" applyAlignment="1" applyProtection="1">
      <alignment vertical="center" wrapText="1"/>
      <protection locked="0"/>
    </xf>
    <xf numFmtId="0" fontId="0" fillId="0" borderId="11" xfId="0" applyFont="1" applyFill="1" applyBorder="1" applyAlignment="1" applyProtection="1">
      <alignment horizontal="left" vertical="center"/>
    </xf>
    <xf numFmtId="0" fontId="10" fillId="3" borderId="0" xfId="1" applyFont="1" applyFill="1" applyAlignment="1" applyProtection="1">
      <alignment vertical="center"/>
    </xf>
    <xf numFmtId="0" fontId="2" fillId="3" borderId="0" xfId="1" applyFont="1" applyFill="1" applyAlignment="1" applyProtection="1">
      <alignment horizontal="left" vertical="center" wrapText="1"/>
    </xf>
    <xf numFmtId="0" fontId="2" fillId="3" borderId="33" xfId="1" applyFont="1" applyFill="1" applyBorder="1" applyAlignment="1" applyProtection="1">
      <alignment vertical="center" wrapText="1"/>
    </xf>
    <xf numFmtId="0" fontId="5" fillId="3" borderId="0" xfId="0" applyFont="1" applyFill="1" applyBorder="1" applyAlignment="1" applyProtection="1">
      <alignment horizontal="left" vertical="center"/>
      <protection locked="0"/>
    </xf>
    <xf numFmtId="0" fontId="5" fillId="3" borderId="24" xfId="0" applyFont="1" applyFill="1" applyBorder="1" applyAlignment="1" applyProtection="1">
      <alignment horizontal="center" vertical="center" wrapText="1"/>
      <protection locked="0"/>
    </xf>
    <xf numFmtId="0" fontId="0" fillId="3" borderId="25" xfId="0" applyFont="1" applyFill="1" applyBorder="1" applyAlignment="1" applyProtection="1">
      <alignment horizontal="center" vertical="center" wrapText="1"/>
      <protection locked="0"/>
    </xf>
    <xf numFmtId="0" fontId="0" fillId="3" borderId="26" xfId="0" applyFont="1" applyFill="1" applyBorder="1" applyAlignment="1" applyProtection="1">
      <alignment horizontal="center" vertical="center" wrapText="1"/>
      <protection locked="0"/>
    </xf>
    <xf numFmtId="0" fontId="5" fillId="3" borderId="25" xfId="0" applyFont="1" applyFill="1" applyBorder="1" applyAlignment="1" applyProtection="1">
      <alignment horizontal="center" vertical="center" wrapText="1"/>
      <protection locked="0"/>
    </xf>
    <xf numFmtId="0" fontId="5" fillId="3" borderId="26"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center" vertical="center"/>
      <protection locked="0"/>
    </xf>
    <xf numFmtId="0" fontId="0" fillId="3" borderId="0" xfId="0" applyFill="1" applyAlignment="1" applyProtection="1">
      <alignment horizontal="center" vertical="center"/>
      <protection locked="0"/>
    </xf>
    <xf numFmtId="0" fontId="5" fillId="3" borderId="21" xfId="0" applyFont="1" applyFill="1" applyBorder="1" applyAlignment="1" applyProtection="1">
      <alignment horizontal="left" vertical="center" shrinkToFit="1"/>
      <protection locked="0"/>
    </xf>
    <xf numFmtId="0" fontId="0" fillId="0" borderId="6" xfId="0" applyBorder="1" applyAlignment="1">
      <alignment vertical="center"/>
    </xf>
    <xf numFmtId="0" fontId="0" fillId="0" borderId="30" xfId="0" applyBorder="1" applyAlignment="1">
      <alignment vertical="center"/>
    </xf>
    <xf numFmtId="0" fontId="5" fillId="3" borderId="0" xfId="0" applyFont="1" applyFill="1" applyAlignment="1" applyProtection="1">
      <alignment horizontal="left" vertical="center"/>
      <protection locked="0"/>
    </xf>
    <xf numFmtId="0" fontId="9" fillId="3" borderId="43" xfId="1" applyFont="1" applyFill="1" applyBorder="1" applyAlignment="1" applyProtection="1">
      <alignment vertical="center" wrapText="1"/>
      <protection locked="0"/>
    </xf>
    <xf numFmtId="0" fontId="0" fillId="0" borderId="51" xfId="0" applyBorder="1" applyAlignment="1">
      <alignment vertical="center" wrapText="1"/>
    </xf>
    <xf numFmtId="0" fontId="0" fillId="0" borderId="35" xfId="0" applyBorder="1" applyAlignment="1">
      <alignment vertical="center" wrapText="1"/>
    </xf>
    <xf numFmtId="0" fontId="12" fillId="3" borderId="0" xfId="1" applyFill="1" applyAlignment="1" applyProtection="1">
      <alignment horizontal="center" vertical="center"/>
      <protection locked="0"/>
    </xf>
    <xf numFmtId="0" fontId="12" fillId="3" borderId="0" xfId="1" applyFill="1" applyAlignment="1" applyProtection="1">
      <alignment horizontal="left" vertical="center"/>
      <protection locked="0"/>
    </xf>
    <xf numFmtId="0" fontId="12" fillId="3" borderId="0" xfId="1" applyFill="1" applyBorder="1" applyAlignment="1" applyProtection="1">
      <alignment horizontal="left" vertical="center"/>
      <protection locked="0"/>
    </xf>
    <xf numFmtId="0" fontId="12" fillId="3" borderId="7" xfId="1" applyFill="1" applyBorder="1" applyAlignment="1" applyProtection="1">
      <alignment horizontal="left" vertical="center"/>
      <protection locked="0"/>
    </xf>
    <xf numFmtId="0" fontId="0" fillId="0" borderId="34" xfId="0" applyBorder="1" applyAlignment="1" applyProtection="1">
      <alignment vertical="center" wrapText="1"/>
    </xf>
    <xf numFmtId="0" fontId="0" fillId="0" borderId="12" xfId="0" applyBorder="1" applyAlignment="1" applyProtection="1">
      <alignment vertical="center" wrapText="1"/>
    </xf>
    <xf numFmtId="0" fontId="0" fillId="0" borderId="13" xfId="0" applyBorder="1" applyAlignment="1" applyProtection="1">
      <alignment vertical="center" wrapText="1"/>
    </xf>
  </cellXfs>
  <cellStyles count="2">
    <cellStyle name="標準" xfId="0" builtinId="0"/>
    <cellStyle name="標準 2" xfId="1"/>
  </cellStyles>
  <dxfs count="11">
    <dxf>
      <fill>
        <patternFill>
          <bgColor theme="6" tint="0.79998168889431442"/>
        </patternFill>
      </fill>
    </dxf>
    <dxf>
      <fill>
        <patternFill>
          <bgColor theme="6" tint="0.79998168889431442"/>
        </patternFill>
      </fill>
    </dxf>
    <dxf>
      <fill>
        <patternFill>
          <bgColor theme="6" tint="0.79998168889431442"/>
        </patternFill>
      </fill>
    </dxf>
    <dxf>
      <fill>
        <patternFill patternType="lightUp"/>
      </fill>
    </dxf>
    <dxf>
      <fill>
        <patternFill>
          <bgColor theme="6" tint="0.79998168889431442"/>
        </patternFill>
      </fill>
    </dxf>
    <dxf>
      <fill>
        <patternFill>
          <bgColor theme="6" tint="0.79998168889431442"/>
        </patternFill>
      </fill>
    </dxf>
    <dxf>
      <fill>
        <patternFill patternType="lightUp"/>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0</xdr:colOff>
      <xdr:row>0</xdr:row>
      <xdr:rowOff>28577</xdr:rowOff>
    </xdr:from>
    <xdr:to>
      <xdr:col>8</xdr:col>
      <xdr:colOff>1828800</xdr:colOff>
      <xdr:row>3</xdr:row>
      <xdr:rowOff>9524</xdr:rowOff>
    </xdr:to>
    <xdr:sp macro="" textlink="">
      <xdr:nvSpPr>
        <xdr:cNvPr id="2" name="Text Box 15"/>
        <xdr:cNvSpPr txBox="1">
          <a:spLocks noChangeArrowheads="1"/>
        </xdr:cNvSpPr>
      </xdr:nvSpPr>
      <xdr:spPr bwMode="auto">
        <a:xfrm>
          <a:off x="6105525" y="28577"/>
          <a:ext cx="2867025" cy="438147"/>
        </a:xfrm>
        <a:prstGeom prst="rect">
          <a:avLst/>
        </a:prstGeom>
        <a:solidFill>
          <a:srgbClr val="FFFF99"/>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200" b="1" i="0" u="none" strike="noStrike" baseline="0">
              <a:solidFill>
                <a:srgbClr val="FF0000"/>
              </a:solidFill>
              <a:latin typeface="ＭＳ Ｐゴシック"/>
              <a:ea typeface="ＭＳ Ｐゴシック"/>
            </a:rPr>
            <a:t>入　力　例</a:t>
          </a:r>
          <a:endParaRPr lang="en-US" altLang="ja-JP" sz="2200" b="1" i="0" u="none" strike="noStrike" baseline="0">
            <a:solidFill>
              <a:srgbClr val="FF0000"/>
            </a:solidFill>
            <a:latin typeface="ＭＳ Ｐゴシック"/>
            <a:ea typeface="ＭＳ Ｐゴシック"/>
          </a:endParaRPr>
        </a:p>
      </xdr:txBody>
    </xdr:sp>
    <xdr:clientData/>
  </xdr:twoCellAnchor>
  <xdr:twoCellAnchor>
    <xdr:from>
      <xdr:col>2</xdr:col>
      <xdr:colOff>1381126</xdr:colOff>
      <xdr:row>13</xdr:row>
      <xdr:rowOff>76200</xdr:rowOff>
    </xdr:from>
    <xdr:to>
      <xdr:col>2</xdr:col>
      <xdr:colOff>2557096</xdr:colOff>
      <xdr:row>18</xdr:row>
      <xdr:rowOff>114300</xdr:rowOff>
    </xdr:to>
    <xdr:sp macro="" textlink="">
      <xdr:nvSpPr>
        <xdr:cNvPr id="4" name="四角形吹き出し 3"/>
        <xdr:cNvSpPr/>
      </xdr:nvSpPr>
      <xdr:spPr>
        <a:xfrm>
          <a:off x="3086101" y="2419350"/>
          <a:ext cx="1175970" cy="1743075"/>
        </a:xfrm>
        <a:prstGeom prst="wedgeRectCallout">
          <a:avLst>
            <a:gd name="adj1" fmla="val 58368"/>
            <a:gd name="adj2" fmla="val -72939"/>
          </a:avLst>
        </a:prstGeom>
        <a:gradFill>
          <a:gsLst>
            <a:gs pos="0">
              <a:schemeClr val="accent6">
                <a:tint val="50000"/>
                <a:satMod val="300000"/>
              </a:schemeClr>
            </a:gs>
            <a:gs pos="0">
              <a:schemeClr val="accent6">
                <a:tint val="37000"/>
                <a:satMod val="300000"/>
                <a:lumMod val="97000"/>
                <a:alpha val="50000"/>
              </a:schemeClr>
            </a:gs>
            <a:gs pos="100000">
              <a:schemeClr val="accent6">
                <a:tint val="15000"/>
                <a:satMod val="350000"/>
              </a:schemeClr>
            </a:gs>
          </a:gsLst>
        </a:gradFill>
        <a:ln w="3175">
          <a:solidFill>
            <a:schemeClr val="tx1"/>
          </a:solidFill>
        </a:ln>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just">
            <a:lnSpc>
              <a:spcPts val="1000"/>
            </a:lnSpc>
          </a:pPr>
          <a:r>
            <a:rPr kumimoji="1" lang="ja-JP" altLang="en-US" sz="1000" b="0">
              <a:solidFill>
                <a:sysClr val="windowText" lastClr="000000"/>
              </a:solidFill>
            </a:rPr>
            <a:t>「発表者」が共著の場合、全ての共著者氏名をご記入ください。なお、発表者に「年度別実施計画書」の登録研究員が必ず含まれていること。</a:t>
          </a:r>
          <a:endParaRPr kumimoji="1" lang="en-US" altLang="ja-JP" sz="1000" b="0">
            <a:solidFill>
              <a:sysClr val="windowText" lastClr="000000"/>
            </a:solidFill>
          </a:endParaRPr>
        </a:p>
        <a:p>
          <a:pPr algn="just">
            <a:lnSpc>
              <a:spcPts val="1000"/>
            </a:lnSpc>
          </a:pPr>
          <a:r>
            <a:rPr kumimoji="1" lang="ja-JP" altLang="en-US" sz="1000" b="1" u="sng">
              <a:solidFill>
                <a:sysClr val="windowText" lastClr="000000"/>
              </a:solidFill>
            </a:rPr>
            <a:t>共著者に</a:t>
          </a:r>
          <a:r>
            <a:rPr kumimoji="1" lang="en-US" altLang="ja-JP" sz="1000" b="1" u="sng">
              <a:solidFill>
                <a:sysClr val="windowText" lastClr="000000"/>
              </a:solidFill>
            </a:rPr>
            <a:t>NICT</a:t>
          </a:r>
          <a:r>
            <a:rPr kumimoji="1" lang="ja-JP" altLang="en-US" sz="1000" b="1" u="sng">
              <a:solidFill>
                <a:sysClr val="windowText" lastClr="000000"/>
              </a:solidFill>
            </a:rPr>
            <a:t>職員が含まれる場合は、氏名（</a:t>
          </a:r>
          <a:r>
            <a:rPr kumimoji="1" lang="en-US" altLang="ja-JP" sz="1000" b="1" u="sng">
              <a:solidFill>
                <a:sysClr val="windowText" lastClr="000000"/>
              </a:solidFill>
            </a:rPr>
            <a:t>NICT</a:t>
          </a:r>
          <a:r>
            <a:rPr kumimoji="1" lang="ja-JP" altLang="en-US" sz="1000" b="1" u="sng">
              <a:solidFill>
                <a:sysClr val="windowText" lastClr="000000"/>
              </a:solidFill>
            </a:rPr>
            <a:t>）と明記してください。</a:t>
          </a:r>
        </a:p>
      </xdr:txBody>
    </xdr:sp>
    <xdr:clientData/>
  </xdr:twoCellAnchor>
  <xdr:twoCellAnchor>
    <xdr:from>
      <xdr:col>9</xdr:col>
      <xdr:colOff>190500</xdr:colOff>
      <xdr:row>7</xdr:row>
      <xdr:rowOff>9524</xdr:rowOff>
    </xdr:from>
    <xdr:to>
      <xdr:col>11</xdr:col>
      <xdr:colOff>2476500</xdr:colOff>
      <xdr:row>9</xdr:row>
      <xdr:rowOff>57150</xdr:rowOff>
    </xdr:to>
    <xdr:sp macro="" textlink="">
      <xdr:nvSpPr>
        <xdr:cNvPr id="10" name="四角形吹き出し 9"/>
        <xdr:cNvSpPr/>
      </xdr:nvSpPr>
      <xdr:spPr>
        <a:xfrm>
          <a:off x="10963275" y="1247774"/>
          <a:ext cx="5143500" cy="361951"/>
        </a:xfrm>
        <a:prstGeom prst="wedgeRectCallout">
          <a:avLst>
            <a:gd name="adj1" fmla="val -14136"/>
            <a:gd name="adj2" fmla="val 175269"/>
          </a:avLst>
        </a:prstGeom>
        <a:gradFill>
          <a:gsLst>
            <a:gs pos="0">
              <a:schemeClr val="accent6">
                <a:tint val="50000"/>
                <a:satMod val="300000"/>
                <a:alpha val="50000"/>
              </a:schemeClr>
            </a:gs>
            <a:gs pos="34000">
              <a:schemeClr val="accent6">
                <a:tint val="37000"/>
                <a:satMod val="300000"/>
                <a:lumMod val="97000"/>
                <a:alpha val="19000"/>
              </a:schemeClr>
            </a:gs>
            <a:gs pos="100000">
              <a:schemeClr val="accent6">
                <a:tint val="15000"/>
                <a:satMod val="350000"/>
              </a:schemeClr>
            </a:gs>
          </a:gsLst>
        </a:gradFill>
        <a:ln w="3175">
          <a:solidFill>
            <a:schemeClr val="tx1"/>
          </a:solidFill>
        </a:ln>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100">
              <a:solidFill>
                <a:sysClr val="windowText" lastClr="000000"/>
              </a:solidFill>
              <a:latin typeface="+mj-ea"/>
              <a:ea typeface="+mj-ea"/>
            </a:rPr>
            <a:t>採録情報（誌名、</a:t>
          </a:r>
          <a:r>
            <a:rPr kumimoji="1" lang="en-US" altLang="ja-JP" sz="1100">
              <a:solidFill>
                <a:sysClr val="windowText" lastClr="000000"/>
              </a:solidFill>
              <a:latin typeface="+mj-ea"/>
              <a:ea typeface="+mj-ea"/>
            </a:rPr>
            <a:t>VOL</a:t>
          </a:r>
          <a:r>
            <a:rPr kumimoji="1" lang="ja-JP" altLang="en-US" sz="1100">
              <a:solidFill>
                <a:sysClr val="windowText" lastClr="000000"/>
              </a:solidFill>
              <a:latin typeface="+mj-ea"/>
              <a:ea typeface="+mj-ea"/>
            </a:rPr>
            <a:t>、</a:t>
          </a:r>
          <a:r>
            <a:rPr kumimoji="1" lang="en-US" altLang="ja-JP" sz="1100">
              <a:solidFill>
                <a:sysClr val="windowText" lastClr="000000"/>
              </a:solidFill>
              <a:latin typeface="+mj-ea"/>
              <a:ea typeface="+mj-ea"/>
            </a:rPr>
            <a:t>NO</a:t>
          </a:r>
          <a:r>
            <a:rPr kumimoji="1" lang="ja-JP" altLang="en-US" sz="1100">
              <a:solidFill>
                <a:sysClr val="windowText" lastClr="000000"/>
              </a:solidFill>
              <a:latin typeface="+mj-ea"/>
              <a:ea typeface="+mj-ea"/>
            </a:rPr>
            <a:t>、</a:t>
          </a:r>
          <a:r>
            <a:rPr kumimoji="1" lang="en-US" altLang="ja-JP" sz="1100">
              <a:solidFill>
                <a:sysClr val="windowText" lastClr="000000"/>
              </a:solidFill>
              <a:latin typeface="+mj-ea"/>
              <a:ea typeface="+mj-ea"/>
            </a:rPr>
            <a:t>pp </a:t>
          </a:r>
          <a:r>
            <a:rPr kumimoji="1" lang="ja-JP" altLang="en-US" sz="1100">
              <a:solidFill>
                <a:sysClr val="windowText" lastClr="000000"/>
              </a:solidFill>
              <a:latin typeface="+mj-ea"/>
              <a:ea typeface="+mj-ea"/>
            </a:rPr>
            <a:t>など</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は必ずご記入ください。</a:t>
          </a:r>
        </a:p>
      </xdr:txBody>
    </xdr:sp>
    <xdr:clientData/>
  </xdr:twoCellAnchor>
  <xdr:twoCellAnchor>
    <xdr:from>
      <xdr:col>7</xdr:col>
      <xdr:colOff>28573</xdr:colOff>
      <xdr:row>6</xdr:row>
      <xdr:rowOff>31750</xdr:rowOff>
    </xdr:from>
    <xdr:to>
      <xdr:col>9</xdr:col>
      <xdr:colOff>137583</xdr:colOff>
      <xdr:row>9</xdr:row>
      <xdr:rowOff>19050</xdr:rowOff>
    </xdr:to>
    <xdr:sp macro="" textlink="">
      <xdr:nvSpPr>
        <xdr:cNvPr id="13" name="四角形吹き出し 12"/>
        <xdr:cNvSpPr/>
      </xdr:nvSpPr>
      <xdr:spPr>
        <a:xfrm>
          <a:off x="7807323" y="1100667"/>
          <a:ext cx="3114677" cy="474133"/>
        </a:xfrm>
        <a:prstGeom prst="wedgeRectCallout">
          <a:avLst>
            <a:gd name="adj1" fmla="val -28853"/>
            <a:gd name="adj2" fmla="val 103259"/>
          </a:avLst>
        </a:prstGeom>
        <a:gradFill>
          <a:gsLst>
            <a:gs pos="0">
              <a:schemeClr val="accent6">
                <a:tint val="50000"/>
                <a:satMod val="300000"/>
                <a:alpha val="50000"/>
              </a:schemeClr>
            </a:gs>
            <a:gs pos="34000">
              <a:schemeClr val="accent6">
                <a:tint val="37000"/>
                <a:satMod val="300000"/>
                <a:lumMod val="97000"/>
                <a:alpha val="19000"/>
              </a:schemeClr>
            </a:gs>
            <a:gs pos="100000">
              <a:schemeClr val="accent6">
                <a:tint val="15000"/>
                <a:satMod val="350000"/>
              </a:schemeClr>
            </a:gs>
          </a:gsLst>
        </a:gradFill>
        <a:ln w="3175">
          <a:solidFill>
            <a:schemeClr val="tx1"/>
          </a:solidFill>
        </a:ln>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000" b="0">
              <a:solidFill>
                <a:sysClr val="windowText" lastClr="000000"/>
              </a:solidFill>
            </a:rPr>
            <a:t>「発表区分基準」のシートを参照してください。</a:t>
          </a:r>
          <a:endParaRPr kumimoji="1" lang="en-US" altLang="ja-JP" sz="1000" b="0">
            <a:solidFill>
              <a:sysClr val="windowText" lastClr="000000"/>
            </a:solidFill>
          </a:endParaRPr>
        </a:p>
        <a:p>
          <a:pPr algn="l"/>
          <a:r>
            <a:rPr kumimoji="1" lang="ja-JP" altLang="en-US" sz="1000" b="0">
              <a:solidFill>
                <a:sysClr val="windowText" lastClr="000000"/>
              </a:solidFill>
            </a:rPr>
            <a:t>不明な場合は</a:t>
          </a:r>
          <a:r>
            <a:rPr kumimoji="1" lang="en-US" altLang="ja-JP" sz="1000" b="0">
              <a:solidFill>
                <a:sysClr val="windowText" lastClr="000000"/>
              </a:solidFill>
            </a:rPr>
            <a:t>NICT</a:t>
          </a:r>
          <a:r>
            <a:rPr kumimoji="1" lang="ja-JP" altLang="en-US" sz="1000" b="0">
              <a:solidFill>
                <a:sysClr val="windowText" lastClr="000000"/>
              </a:solidFill>
            </a:rPr>
            <a:t>担当者へご相談ください。</a:t>
          </a:r>
        </a:p>
      </xdr:txBody>
    </xdr:sp>
    <xdr:clientData/>
  </xdr:twoCellAnchor>
  <xdr:twoCellAnchor>
    <xdr:from>
      <xdr:col>7</xdr:col>
      <xdr:colOff>213784</xdr:colOff>
      <xdr:row>24</xdr:row>
      <xdr:rowOff>31749</xdr:rowOff>
    </xdr:from>
    <xdr:to>
      <xdr:col>11</xdr:col>
      <xdr:colOff>641512</xdr:colOff>
      <xdr:row>25</xdr:row>
      <xdr:rowOff>137583</xdr:rowOff>
    </xdr:to>
    <xdr:sp macro="" textlink="">
      <xdr:nvSpPr>
        <xdr:cNvPr id="19" name="四角形吹き出し 18"/>
        <xdr:cNvSpPr/>
      </xdr:nvSpPr>
      <xdr:spPr>
        <a:xfrm>
          <a:off x="7992534" y="4995332"/>
          <a:ext cx="7497395" cy="254001"/>
        </a:xfrm>
        <a:prstGeom prst="wedgeRectCallout">
          <a:avLst>
            <a:gd name="adj1" fmla="val -62463"/>
            <a:gd name="adj2" fmla="val 27528"/>
          </a:avLst>
        </a:prstGeom>
        <a:gradFill>
          <a:gsLst>
            <a:gs pos="0">
              <a:schemeClr val="accent6">
                <a:tint val="50000"/>
                <a:satMod val="300000"/>
              </a:schemeClr>
            </a:gs>
            <a:gs pos="0">
              <a:schemeClr val="accent6">
                <a:tint val="37000"/>
                <a:satMod val="300000"/>
                <a:lumMod val="97000"/>
                <a:alpha val="50000"/>
              </a:schemeClr>
            </a:gs>
            <a:gs pos="100000">
              <a:schemeClr val="accent6">
                <a:tint val="15000"/>
                <a:satMod val="350000"/>
              </a:schemeClr>
            </a:gs>
          </a:gsLst>
        </a:gradFill>
        <a:ln w="3175">
          <a:solidFill>
            <a:schemeClr val="tx1"/>
          </a:solidFill>
        </a:ln>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lnSpc>
              <a:spcPts val="1100"/>
            </a:lnSpc>
          </a:pPr>
          <a:r>
            <a:rPr kumimoji="1" lang="ja-JP" altLang="en-US" sz="1000" b="0">
              <a:solidFill>
                <a:sysClr val="windowText" lastClr="000000"/>
              </a:solidFill>
            </a:rPr>
            <a:t>提案者（共同提案者を含む。）が所属する法人セルに「〇」（プルダウン選択）を付してください。</a:t>
          </a:r>
        </a:p>
      </xdr:txBody>
    </xdr:sp>
    <xdr:clientData/>
  </xdr:twoCellAnchor>
  <xdr:twoCellAnchor>
    <xdr:from>
      <xdr:col>7</xdr:col>
      <xdr:colOff>190501</xdr:colOff>
      <xdr:row>32</xdr:row>
      <xdr:rowOff>42333</xdr:rowOff>
    </xdr:from>
    <xdr:to>
      <xdr:col>11</xdr:col>
      <xdr:colOff>885744</xdr:colOff>
      <xdr:row>33</xdr:row>
      <xdr:rowOff>119591</xdr:rowOff>
    </xdr:to>
    <xdr:sp macro="" textlink="">
      <xdr:nvSpPr>
        <xdr:cNvPr id="20" name="四角形吹き出し 19"/>
        <xdr:cNvSpPr/>
      </xdr:nvSpPr>
      <xdr:spPr>
        <a:xfrm>
          <a:off x="7969251" y="6646333"/>
          <a:ext cx="7764910" cy="225425"/>
        </a:xfrm>
        <a:prstGeom prst="wedgeRectCallout">
          <a:avLst>
            <a:gd name="adj1" fmla="val -61274"/>
            <a:gd name="adj2" fmla="val 43818"/>
          </a:avLst>
        </a:prstGeom>
        <a:gradFill>
          <a:gsLst>
            <a:gs pos="0">
              <a:schemeClr val="accent6">
                <a:tint val="50000"/>
                <a:satMod val="300000"/>
              </a:schemeClr>
            </a:gs>
            <a:gs pos="0">
              <a:schemeClr val="accent6">
                <a:tint val="37000"/>
                <a:satMod val="300000"/>
                <a:lumMod val="97000"/>
                <a:alpha val="50000"/>
              </a:schemeClr>
            </a:gs>
            <a:gs pos="100000">
              <a:schemeClr val="accent6">
                <a:tint val="15000"/>
                <a:satMod val="350000"/>
              </a:schemeClr>
            </a:gs>
          </a:gsLst>
        </a:gradFill>
        <a:ln w="3175">
          <a:solidFill>
            <a:schemeClr val="tx1"/>
          </a:solidFill>
        </a:ln>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lnSpc>
              <a:spcPts val="1100"/>
            </a:lnSpc>
          </a:pPr>
          <a:r>
            <a:rPr kumimoji="1" lang="ja-JP" altLang="en-US" sz="1000" b="0">
              <a:solidFill>
                <a:sysClr val="windowText" lastClr="000000"/>
              </a:solidFill>
            </a:rPr>
            <a:t>発表者（共同発表者を含む。）が所属する法人セルに「〇」（プルダウン選択）を付してください。</a:t>
          </a:r>
        </a:p>
      </xdr:txBody>
    </xdr:sp>
    <xdr:clientData/>
  </xdr:twoCellAnchor>
  <xdr:twoCellAnchor>
    <xdr:from>
      <xdr:col>7</xdr:col>
      <xdr:colOff>243417</xdr:colOff>
      <xdr:row>42</xdr:row>
      <xdr:rowOff>95249</xdr:rowOff>
    </xdr:from>
    <xdr:to>
      <xdr:col>11</xdr:col>
      <xdr:colOff>920749</xdr:colOff>
      <xdr:row>44</xdr:row>
      <xdr:rowOff>139211</xdr:rowOff>
    </xdr:to>
    <xdr:sp macro="" textlink="">
      <xdr:nvSpPr>
        <xdr:cNvPr id="9" name="四角形吹き出し 8"/>
        <xdr:cNvSpPr/>
      </xdr:nvSpPr>
      <xdr:spPr>
        <a:xfrm>
          <a:off x="8022167" y="9175749"/>
          <a:ext cx="7746999" cy="340295"/>
        </a:xfrm>
        <a:prstGeom prst="wedgeRectCallout">
          <a:avLst>
            <a:gd name="adj1" fmla="val -61361"/>
            <a:gd name="adj2" fmla="val 36951"/>
          </a:avLst>
        </a:prstGeom>
        <a:gradFill>
          <a:gsLst>
            <a:gs pos="0">
              <a:schemeClr val="accent6">
                <a:tint val="50000"/>
                <a:satMod val="300000"/>
              </a:schemeClr>
            </a:gs>
            <a:gs pos="0">
              <a:schemeClr val="accent6">
                <a:tint val="37000"/>
                <a:satMod val="300000"/>
                <a:lumMod val="97000"/>
                <a:alpha val="50000"/>
              </a:schemeClr>
            </a:gs>
            <a:gs pos="100000">
              <a:schemeClr val="accent6">
                <a:tint val="15000"/>
                <a:satMod val="350000"/>
              </a:schemeClr>
            </a:gs>
          </a:gsLst>
        </a:gradFill>
        <a:ln w="3175">
          <a:solidFill>
            <a:schemeClr val="tx1"/>
          </a:solidFill>
        </a:ln>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lnSpc>
              <a:spcPts val="1100"/>
            </a:lnSpc>
          </a:pPr>
          <a:r>
            <a:rPr kumimoji="1" lang="ja-JP" altLang="en-US" sz="1000" b="0">
              <a:solidFill>
                <a:sysClr val="windowText" lastClr="000000"/>
              </a:solidFill>
            </a:rPr>
            <a:t>受賞者等（共同受賞を含む。）が「年度別実施計画書」記載の研究員が所属する法人セルに「〇（プルダウン選択）」を付してください。</a:t>
          </a:r>
        </a:p>
      </xdr:txBody>
    </xdr:sp>
    <xdr:clientData/>
  </xdr:twoCellAnchor>
  <xdr:twoCellAnchor editAs="absolute">
    <xdr:from>
      <xdr:col>2</xdr:col>
      <xdr:colOff>2036152</xdr:colOff>
      <xdr:row>22</xdr:row>
      <xdr:rowOff>28575</xdr:rowOff>
    </xdr:from>
    <xdr:to>
      <xdr:col>3</xdr:col>
      <xdr:colOff>628651</xdr:colOff>
      <xdr:row>24</xdr:row>
      <xdr:rowOff>19049</xdr:rowOff>
    </xdr:to>
    <xdr:sp macro="" textlink="" fLocksText="0">
      <xdr:nvSpPr>
        <xdr:cNvPr id="11" name="四角形吹き出し 10"/>
        <xdr:cNvSpPr/>
      </xdr:nvSpPr>
      <xdr:spPr>
        <a:xfrm>
          <a:off x="3741127" y="4857750"/>
          <a:ext cx="1164249" cy="285749"/>
        </a:xfrm>
        <a:prstGeom prst="wedgeRectCallout">
          <a:avLst>
            <a:gd name="adj1" fmla="val 39546"/>
            <a:gd name="adj2" fmla="val 121292"/>
          </a:avLst>
        </a:prstGeom>
        <a:gradFill>
          <a:gsLst>
            <a:gs pos="0">
              <a:schemeClr val="accent6">
                <a:tint val="50000"/>
                <a:satMod val="300000"/>
              </a:schemeClr>
            </a:gs>
            <a:gs pos="0">
              <a:schemeClr val="accent6">
                <a:tint val="37000"/>
                <a:satMod val="300000"/>
                <a:lumMod val="97000"/>
                <a:alpha val="50000"/>
              </a:schemeClr>
            </a:gs>
            <a:gs pos="100000">
              <a:schemeClr val="accent6">
                <a:tint val="15000"/>
                <a:satMod val="350000"/>
              </a:schemeClr>
            </a:gs>
          </a:gsLst>
        </a:gradFill>
        <a:ln w="3175">
          <a:solidFill>
            <a:schemeClr val="tx1"/>
          </a:solidFill>
        </a:ln>
        <a:effectLst/>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t"/>
        <a:lstStyle/>
        <a:p>
          <a:pPr algn="l">
            <a:lnSpc>
              <a:spcPts val="1200"/>
            </a:lnSpc>
          </a:pPr>
          <a:r>
            <a:rPr kumimoji="1" lang="ja-JP" altLang="en-US" sz="1000" b="0">
              <a:solidFill>
                <a:sysClr val="windowText" lastClr="000000"/>
              </a:solidFill>
            </a:rPr>
            <a:t>記入不要です。</a:t>
          </a:r>
        </a:p>
      </xdr:txBody>
    </xdr:sp>
    <xdr:clientData/>
  </xdr:twoCellAnchor>
  <xdr:twoCellAnchor>
    <xdr:from>
      <xdr:col>2</xdr:col>
      <xdr:colOff>1914443</xdr:colOff>
      <xdr:row>40</xdr:row>
      <xdr:rowOff>190500</xdr:rowOff>
    </xdr:from>
    <xdr:to>
      <xdr:col>6</xdr:col>
      <xdr:colOff>373021</xdr:colOff>
      <xdr:row>44</xdr:row>
      <xdr:rowOff>7166</xdr:rowOff>
    </xdr:to>
    <xdr:sp macro="" textlink="">
      <xdr:nvSpPr>
        <xdr:cNvPr id="14" name="四角形吹き出し 13"/>
        <xdr:cNvSpPr/>
      </xdr:nvSpPr>
      <xdr:spPr>
        <a:xfrm>
          <a:off x="3618360" y="8837083"/>
          <a:ext cx="3538578" cy="546916"/>
        </a:xfrm>
        <a:prstGeom prst="wedgeRectCallout">
          <a:avLst>
            <a:gd name="adj1" fmla="val -28666"/>
            <a:gd name="adj2" fmla="val 132919"/>
          </a:avLst>
        </a:prstGeom>
        <a:gradFill>
          <a:gsLst>
            <a:gs pos="0">
              <a:schemeClr val="accent6">
                <a:tint val="50000"/>
                <a:satMod val="300000"/>
              </a:schemeClr>
            </a:gs>
            <a:gs pos="0">
              <a:schemeClr val="accent6">
                <a:tint val="37000"/>
                <a:satMod val="300000"/>
                <a:lumMod val="97000"/>
                <a:alpha val="50000"/>
              </a:schemeClr>
            </a:gs>
            <a:gs pos="100000">
              <a:schemeClr val="accent6">
                <a:tint val="15000"/>
                <a:satMod val="350000"/>
              </a:schemeClr>
            </a:gs>
          </a:gsLst>
        </a:gradFill>
        <a:ln w="3175">
          <a:solidFill>
            <a:schemeClr val="tx1"/>
          </a:solidFill>
        </a:ln>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000" b="0">
              <a:solidFill>
                <a:sysClr val="windowText" lastClr="000000"/>
              </a:solidFill>
            </a:rPr>
            <a:t>共同受賞等の場合、全ての受賞者氏名をご記入ください。</a:t>
          </a:r>
        </a:p>
      </xdr:txBody>
    </xdr:sp>
    <xdr:clientData/>
  </xdr:twoCellAnchor>
  <xdr:twoCellAnchor>
    <xdr:from>
      <xdr:col>4</xdr:col>
      <xdr:colOff>590550</xdr:colOff>
      <xdr:row>6</xdr:row>
      <xdr:rowOff>114299</xdr:rowOff>
    </xdr:from>
    <xdr:to>
      <xdr:col>6</xdr:col>
      <xdr:colOff>800100</xdr:colOff>
      <xdr:row>8</xdr:row>
      <xdr:rowOff>66674</xdr:rowOff>
    </xdr:to>
    <xdr:sp macro="" textlink="">
      <xdr:nvSpPr>
        <xdr:cNvPr id="15" name="四角形吹き出し 14"/>
        <xdr:cNvSpPr/>
      </xdr:nvSpPr>
      <xdr:spPr>
        <a:xfrm>
          <a:off x="5800725" y="1181099"/>
          <a:ext cx="1781175" cy="295275"/>
        </a:xfrm>
        <a:prstGeom prst="wedgeRectCallout">
          <a:avLst>
            <a:gd name="adj1" fmla="val 11218"/>
            <a:gd name="adj2" fmla="val 255153"/>
          </a:avLst>
        </a:prstGeom>
        <a:gradFill>
          <a:gsLst>
            <a:gs pos="0">
              <a:schemeClr val="accent6">
                <a:tint val="50000"/>
                <a:satMod val="300000"/>
                <a:alpha val="50000"/>
              </a:schemeClr>
            </a:gs>
            <a:gs pos="34000">
              <a:schemeClr val="accent6">
                <a:tint val="37000"/>
                <a:satMod val="300000"/>
                <a:lumMod val="97000"/>
                <a:alpha val="19000"/>
              </a:schemeClr>
            </a:gs>
            <a:gs pos="100000">
              <a:schemeClr val="accent6">
                <a:tint val="15000"/>
                <a:satMod val="350000"/>
              </a:schemeClr>
            </a:gs>
          </a:gsLst>
        </a:gradFill>
        <a:ln w="3175">
          <a:solidFill>
            <a:schemeClr val="tx1"/>
          </a:solidFill>
        </a:ln>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000" b="0">
              <a:solidFill>
                <a:sysClr val="windowText" lastClr="000000"/>
              </a:solidFill>
            </a:rPr>
            <a:t>略称名でご記入ください。</a:t>
          </a:r>
          <a:endParaRPr kumimoji="1" lang="en-US" altLang="ja-JP" sz="1000" b="0">
            <a:solidFill>
              <a:sysClr val="windowText" lastClr="000000"/>
            </a:solidFill>
          </a:endParaRPr>
        </a:p>
        <a:p>
          <a:pPr algn="l"/>
          <a:endParaRPr kumimoji="1" lang="ja-JP" altLang="en-US" sz="1000" b="0">
            <a:solidFill>
              <a:srgbClr val="FF0000"/>
            </a:solidFill>
          </a:endParaRPr>
        </a:p>
      </xdr:txBody>
    </xdr:sp>
    <xdr:clientData/>
  </xdr:twoCellAnchor>
  <xdr:twoCellAnchor editAs="absolute">
    <xdr:from>
      <xdr:col>2</xdr:col>
      <xdr:colOff>2006437</xdr:colOff>
      <xdr:row>31</xdr:row>
      <xdr:rowOff>33867</xdr:rowOff>
    </xdr:from>
    <xdr:to>
      <xdr:col>3</xdr:col>
      <xdr:colOff>601134</xdr:colOff>
      <xdr:row>33</xdr:row>
      <xdr:rowOff>38100</xdr:rowOff>
    </xdr:to>
    <xdr:sp macro="" textlink="" fLocksText="0">
      <xdr:nvSpPr>
        <xdr:cNvPr id="18" name="四角形吹き出し 17"/>
        <xdr:cNvSpPr/>
      </xdr:nvSpPr>
      <xdr:spPr>
        <a:xfrm>
          <a:off x="3710354" y="6656917"/>
          <a:ext cx="1166447" cy="295275"/>
        </a:xfrm>
        <a:prstGeom prst="wedgeRectCallout">
          <a:avLst>
            <a:gd name="adj1" fmla="val 35123"/>
            <a:gd name="adj2" fmla="val 197277"/>
          </a:avLst>
        </a:prstGeom>
        <a:gradFill>
          <a:gsLst>
            <a:gs pos="0">
              <a:schemeClr val="accent6">
                <a:tint val="50000"/>
                <a:satMod val="300000"/>
              </a:schemeClr>
            </a:gs>
            <a:gs pos="0">
              <a:schemeClr val="accent6">
                <a:tint val="37000"/>
                <a:satMod val="300000"/>
                <a:lumMod val="97000"/>
                <a:alpha val="50000"/>
              </a:schemeClr>
            </a:gs>
            <a:gs pos="100000">
              <a:schemeClr val="accent6">
                <a:tint val="15000"/>
                <a:satMod val="350000"/>
              </a:schemeClr>
            </a:gs>
          </a:gsLst>
        </a:gradFill>
        <a:ln w="3175">
          <a:solidFill>
            <a:schemeClr val="tx1"/>
          </a:solidFill>
        </a:ln>
        <a:effectLst/>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t"/>
        <a:lstStyle/>
        <a:p>
          <a:pPr algn="l">
            <a:lnSpc>
              <a:spcPts val="1200"/>
            </a:lnSpc>
          </a:pPr>
          <a:r>
            <a:rPr kumimoji="1" lang="ja-JP" altLang="en-US" sz="1000" b="0">
              <a:solidFill>
                <a:schemeClr val="tx2"/>
              </a:solidFill>
            </a:rPr>
            <a:t>記入不要です。</a:t>
          </a:r>
        </a:p>
      </xdr:txBody>
    </xdr:sp>
    <xdr:clientData/>
  </xdr:twoCellAnchor>
  <xdr:twoCellAnchor editAs="absolute">
    <xdr:from>
      <xdr:col>1</xdr:col>
      <xdr:colOff>9524</xdr:colOff>
      <xdr:row>19</xdr:row>
      <xdr:rowOff>80595</xdr:rowOff>
    </xdr:from>
    <xdr:to>
      <xdr:col>2</xdr:col>
      <xdr:colOff>1674934</xdr:colOff>
      <xdr:row>21</xdr:row>
      <xdr:rowOff>139211</xdr:rowOff>
    </xdr:to>
    <xdr:sp macro="" textlink="">
      <xdr:nvSpPr>
        <xdr:cNvPr id="22" name="四角形吹き出し 21"/>
        <xdr:cNvSpPr/>
      </xdr:nvSpPr>
      <xdr:spPr>
        <a:xfrm>
          <a:off x="495299" y="4376370"/>
          <a:ext cx="2884610" cy="449141"/>
        </a:xfrm>
        <a:prstGeom prst="wedgeRectCallout">
          <a:avLst>
            <a:gd name="adj1" fmla="val -29390"/>
            <a:gd name="adj2" fmla="val -101509"/>
          </a:avLst>
        </a:prstGeom>
        <a:gradFill>
          <a:gsLst>
            <a:gs pos="0">
              <a:schemeClr val="accent6">
                <a:tint val="50000"/>
                <a:satMod val="300000"/>
              </a:schemeClr>
            </a:gs>
            <a:gs pos="0">
              <a:schemeClr val="accent6">
                <a:tint val="37000"/>
                <a:satMod val="300000"/>
                <a:lumMod val="97000"/>
                <a:alpha val="50000"/>
              </a:schemeClr>
            </a:gs>
            <a:gs pos="100000">
              <a:schemeClr val="accent6">
                <a:tint val="15000"/>
                <a:satMod val="350000"/>
              </a:schemeClr>
            </a:gs>
          </a:gsLst>
          <a:lin ang="16200000" scaled="1"/>
        </a:gradFill>
        <a:ln w="3175">
          <a:solidFill>
            <a:schemeClr val="tx1"/>
          </a:solidFill>
        </a:ln>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lnSpc>
              <a:spcPts val="1100"/>
            </a:lnSpc>
          </a:pPr>
          <a:r>
            <a:rPr kumimoji="1" lang="ja-JP" altLang="en-US" sz="1000" b="0">
              <a:solidFill>
                <a:sysClr val="windowText" lastClr="000000"/>
              </a:solidFill>
            </a:rPr>
            <a:t>年月日の順は昇順で記入するか並び替えをしてください。</a:t>
          </a:r>
          <a:endParaRPr kumimoji="1" lang="en-US" altLang="ja-JP" sz="1000" b="0">
            <a:solidFill>
              <a:sysClr val="windowText" lastClr="000000"/>
            </a:solidFill>
          </a:endParaRPr>
        </a:p>
      </xdr:txBody>
    </xdr:sp>
    <xdr:clientData/>
  </xdr:twoCellAnchor>
  <xdr:twoCellAnchor editAs="absolute">
    <xdr:from>
      <xdr:col>4</xdr:col>
      <xdr:colOff>51290</xdr:colOff>
      <xdr:row>17</xdr:row>
      <xdr:rowOff>414704</xdr:rowOff>
    </xdr:from>
    <xdr:to>
      <xdr:col>6</xdr:col>
      <xdr:colOff>899583</xdr:colOff>
      <xdr:row>19</xdr:row>
      <xdr:rowOff>176578</xdr:rowOff>
    </xdr:to>
    <xdr:sp macro="" textlink="" fLocksText="0">
      <xdr:nvSpPr>
        <xdr:cNvPr id="23" name="四角形吹き出し 22"/>
        <xdr:cNvSpPr/>
      </xdr:nvSpPr>
      <xdr:spPr>
        <a:xfrm>
          <a:off x="5258290" y="4032087"/>
          <a:ext cx="2425210" cy="429683"/>
        </a:xfrm>
        <a:prstGeom prst="wedgeRectCallout">
          <a:avLst>
            <a:gd name="adj1" fmla="val -12309"/>
            <a:gd name="adj2" fmla="val -172502"/>
          </a:avLst>
        </a:prstGeom>
        <a:gradFill>
          <a:gsLst>
            <a:gs pos="0">
              <a:schemeClr val="accent6">
                <a:tint val="50000"/>
                <a:satMod val="300000"/>
              </a:schemeClr>
            </a:gs>
            <a:gs pos="0">
              <a:schemeClr val="accent6">
                <a:tint val="37000"/>
                <a:satMod val="300000"/>
                <a:lumMod val="97000"/>
                <a:alpha val="50000"/>
              </a:schemeClr>
            </a:gs>
            <a:gs pos="100000">
              <a:schemeClr val="accent6">
                <a:tint val="15000"/>
                <a:satMod val="350000"/>
              </a:schemeClr>
            </a:gs>
          </a:gsLst>
        </a:gradFill>
        <a:ln w="3175">
          <a:solidFill>
            <a:schemeClr val="tx1"/>
          </a:solidFill>
        </a:ln>
        <a:effectLst/>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t"/>
        <a:lstStyle/>
        <a:p>
          <a:pPr algn="l">
            <a:lnSpc>
              <a:spcPts val="1200"/>
            </a:lnSpc>
          </a:pPr>
          <a:r>
            <a:rPr kumimoji="1" lang="ja-JP" altLang="en-US" sz="1000" b="0">
              <a:solidFill>
                <a:sysClr val="windowText" lastClr="000000"/>
              </a:solidFill>
            </a:rPr>
            <a:t>対象となる法人セルに「〇」（プルダウン選択）を付してください。</a:t>
          </a:r>
        </a:p>
      </xdr:txBody>
    </xdr:sp>
    <xdr:clientData/>
  </xdr:twoCellAnchor>
  <xdr:twoCellAnchor>
    <xdr:from>
      <xdr:col>3</xdr:col>
      <xdr:colOff>265666</xdr:colOff>
      <xdr:row>0</xdr:row>
      <xdr:rowOff>154549</xdr:rowOff>
    </xdr:from>
    <xdr:to>
      <xdr:col>6</xdr:col>
      <xdr:colOff>638175</xdr:colOff>
      <xdr:row>2</xdr:row>
      <xdr:rowOff>54007</xdr:rowOff>
    </xdr:to>
    <xdr:sp macro="" textlink="">
      <xdr:nvSpPr>
        <xdr:cNvPr id="16" name="四角形吹き出し 15"/>
        <xdr:cNvSpPr/>
      </xdr:nvSpPr>
      <xdr:spPr>
        <a:xfrm>
          <a:off x="4542391" y="154549"/>
          <a:ext cx="2877584" cy="280458"/>
        </a:xfrm>
        <a:prstGeom prst="wedgeRectCallout">
          <a:avLst>
            <a:gd name="adj1" fmla="val -96882"/>
            <a:gd name="adj2" fmla="val 135152"/>
          </a:avLst>
        </a:prstGeom>
        <a:gradFill>
          <a:gsLst>
            <a:gs pos="0">
              <a:schemeClr val="accent6">
                <a:tint val="50000"/>
                <a:satMod val="300000"/>
                <a:alpha val="50000"/>
              </a:schemeClr>
            </a:gs>
            <a:gs pos="34000">
              <a:schemeClr val="accent6">
                <a:tint val="37000"/>
                <a:satMod val="300000"/>
                <a:lumMod val="97000"/>
                <a:alpha val="19000"/>
              </a:schemeClr>
            </a:gs>
            <a:gs pos="100000">
              <a:schemeClr val="accent6">
                <a:tint val="15000"/>
                <a:satMod val="350000"/>
              </a:schemeClr>
            </a:gs>
          </a:gsLst>
        </a:gradFill>
        <a:ln w="3175">
          <a:solidFill>
            <a:schemeClr val="tx1"/>
          </a:solidFill>
        </a:ln>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000" b="0">
              <a:solidFill>
                <a:sysClr val="windowText" lastClr="000000"/>
              </a:solidFill>
            </a:rPr>
            <a:t>個別課題名が無い場合、空欄としてください。</a:t>
          </a:r>
          <a:endParaRPr kumimoji="1" lang="en-US" altLang="ja-JP" sz="1000" b="0">
            <a:solidFill>
              <a:sysClr val="windowText" lastClr="000000"/>
            </a:solidFill>
          </a:endParaRPr>
        </a:p>
        <a:p>
          <a:pPr algn="l"/>
          <a:endParaRPr kumimoji="1" lang="ja-JP" altLang="en-US" sz="1000" b="0">
            <a:solidFill>
              <a:srgbClr val="FF0000"/>
            </a:solidFill>
          </a:endParaRPr>
        </a:p>
      </xdr:txBody>
    </xdr:sp>
    <xdr:clientData/>
  </xdr:twoCellAnchor>
  <xdr:twoCellAnchor editAs="oneCell">
    <xdr:from>
      <xdr:col>1</xdr:col>
      <xdr:colOff>1</xdr:colOff>
      <xdr:row>97</xdr:row>
      <xdr:rowOff>0</xdr:rowOff>
    </xdr:from>
    <xdr:to>
      <xdr:col>5</xdr:col>
      <xdr:colOff>447675</xdr:colOff>
      <xdr:row>123</xdr:row>
      <xdr:rowOff>57149</xdr:rowOff>
    </xdr:to>
    <xdr:pic>
      <xdr:nvPicPr>
        <xdr:cNvPr id="28" name="図 2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776" y="19735800"/>
          <a:ext cx="5943599" cy="37718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894788</xdr:colOff>
      <xdr:row>14</xdr:row>
      <xdr:rowOff>104775</xdr:rowOff>
    </xdr:from>
    <xdr:to>
      <xdr:col>7</xdr:col>
      <xdr:colOff>2241</xdr:colOff>
      <xdr:row>38</xdr:row>
      <xdr:rowOff>76200</xdr:rowOff>
    </xdr:to>
    <xdr:grpSp>
      <xdr:nvGrpSpPr>
        <xdr:cNvPr id="14488" name="グループ化 12"/>
        <xdr:cNvGrpSpPr>
          <a:grpSpLocks noChangeAspect="1"/>
        </xdr:cNvGrpSpPr>
      </xdr:nvGrpSpPr>
      <xdr:grpSpPr bwMode="auto">
        <a:xfrm>
          <a:off x="2396376" y="3556187"/>
          <a:ext cx="7545483" cy="10560984"/>
          <a:chOff x="2644717" y="4188619"/>
          <a:chExt cx="7577990" cy="9020175"/>
        </a:xfrm>
      </xdr:grpSpPr>
      <xdr:sp macro="" textlink="">
        <xdr:nvSpPr>
          <xdr:cNvPr id="2" name="右矢印 1"/>
          <xdr:cNvSpPr/>
        </xdr:nvSpPr>
        <xdr:spPr>
          <a:xfrm>
            <a:off x="7442116" y="5082773"/>
            <a:ext cx="640205" cy="476250"/>
          </a:xfrm>
          <a:prstGeom prst="right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 name="右矢印 2"/>
          <xdr:cNvSpPr/>
        </xdr:nvSpPr>
        <xdr:spPr>
          <a:xfrm rot="5400000" flipV="1">
            <a:off x="2756799" y="4887250"/>
            <a:ext cx="904638" cy="993751"/>
          </a:xfrm>
          <a:prstGeom prst="right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r>
              <a:rPr kumimoji="1" lang="en-US" altLang="ja-JP" sz="1600" baseline="0">
                <a:solidFill>
                  <a:sysClr val="windowText" lastClr="000000"/>
                </a:solidFill>
              </a:rPr>
              <a:t>no</a:t>
            </a:r>
            <a:endParaRPr kumimoji="1" lang="ja-JP" altLang="en-US" sz="1600" baseline="0">
              <a:solidFill>
                <a:sysClr val="windowText" lastClr="000000"/>
              </a:solidFill>
            </a:endParaRPr>
          </a:p>
        </xdr:txBody>
      </xdr:sp>
      <xdr:sp macro="" textlink="">
        <xdr:nvSpPr>
          <xdr:cNvPr id="5" name="右矢印 4"/>
          <xdr:cNvSpPr/>
        </xdr:nvSpPr>
        <xdr:spPr>
          <a:xfrm>
            <a:off x="9553836" y="6255544"/>
            <a:ext cx="668871" cy="647700"/>
          </a:xfrm>
          <a:prstGeom prst="rightArrow">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sp macro="" textlink="">
        <xdr:nvSpPr>
          <xdr:cNvPr id="7" name="右矢印 6"/>
          <xdr:cNvSpPr/>
        </xdr:nvSpPr>
        <xdr:spPr>
          <a:xfrm>
            <a:off x="9544281" y="8620308"/>
            <a:ext cx="678426" cy="495300"/>
          </a:xfrm>
          <a:prstGeom prst="rightArrow">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sp macro="" textlink="">
        <xdr:nvSpPr>
          <xdr:cNvPr id="8" name="右矢印 7"/>
          <xdr:cNvSpPr/>
        </xdr:nvSpPr>
        <xdr:spPr>
          <a:xfrm>
            <a:off x="7461226" y="6265069"/>
            <a:ext cx="621094" cy="676275"/>
          </a:xfrm>
          <a:prstGeom prst="rightArrow">
            <a:avLst/>
          </a:prstGeom>
          <a:no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yes</a:t>
            </a:r>
            <a:endParaRPr kumimoji="0"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sp macro="" textlink="">
        <xdr:nvSpPr>
          <xdr:cNvPr id="9" name="右矢印 8"/>
          <xdr:cNvSpPr/>
        </xdr:nvSpPr>
        <xdr:spPr>
          <a:xfrm>
            <a:off x="4785743" y="6265069"/>
            <a:ext cx="630650" cy="676275"/>
          </a:xfrm>
          <a:prstGeom prst="rightArrow">
            <a:avLst/>
          </a:prstGeom>
          <a:no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yes</a:t>
            </a:r>
            <a:endParaRPr kumimoji="0"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sp macro="" textlink="">
        <xdr:nvSpPr>
          <xdr:cNvPr id="10" name="右矢印 9"/>
          <xdr:cNvSpPr/>
        </xdr:nvSpPr>
        <xdr:spPr>
          <a:xfrm>
            <a:off x="4795299" y="9278649"/>
            <a:ext cx="3287022" cy="876300"/>
          </a:xfrm>
          <a:prstGeom prst="rightArrow">
            <a:avLst/>
          </a:prstGeom>
          <a:no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yes</a:t>
            </a:r>
            <a:endParaRPr kumimoji="0"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sp macro="" textlink="">
        <xdr:nvSpPr>
          <xdr:cNvPr id="11" name="右矢印 10"/>
          <xdr:cNvSpPr/>
        </xdr:nvSpPr>
        <xdr:spPr>
          <a:xfrm>
            <a:off x="4795299" y="10487036"/>
            <a:ext cx="3287022" cy="685800"/>
          </a:xfrm>
          <a:prstGeom prst="rightArrow">
            <a:avLst/>
          </a:prstGeom>
          <a:no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yes</a:t>
            </a:r>
            <a:endParaRPr kumimoji="0"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sp macro="" textlink="">
        <xdr:nvSpPr>
          <xdr:cNvPr id="12" name="右矢印 11"/>
          <xdr:cNvSpPr/>
        </xdr:nvSpPr>
        <xdr:spPr>
          <a:xfrm>
            <a:off x="4804854" y="11600173"/>
            <a:ext cx="3277467" cy="676275"/>
          </a:xfrm>
          <a:prstGeom prst="rightArrow">
            <a:avLst/>
          </a:prstGeom>
          <a:no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yes</a:t>
            </a:r>
            <a:endParaRPr kumimoji="0"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sp macro="" textlink="">
        <xdr:nvSpPr>
          <xdr:cNvPr id="14500" name="右矢印 12"/>
          <xdr:cNvSpPr>
            <a:spLocks noChangeArrowheads="1"/>
          </xdr:cNvSpPr>
        </xdr:nvSpPr>
        <xdr:spPr bwMode="auto">
          <a:xfrm>
            <a:off x="4802981" y="12553950"/>
            <a:ext cx="3276600" cy="654844"/>
          </a:xfrm>
          <a:prstGeom prst="rightArrow">
            <a:avLst>
              <a:gd name="adj1" fmla="val 50000"/>
              <a:gd name="adj2" fmla="val 43805"/>
            </a:avLst>
          </a:prstGeom>
          <a:noFill/>
          <a:ln w="25400" algn="ctr">
            <a:solidFill>
              <a:srgbClr val="385D8A"/>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4" name="右矢印 13"/>
          <xdr:cNvSpPr/>
        </xdr:nvSpPr>
        <xdr:spPr>
          <a:xfrm rot="5400000" flipV="1">
            <a:off x="2128285" y="7812273"/>
            <a:ext cx="2026616" cy="993751"/>
          </a:xfrm>
          <a:prstGeom prst="right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r>
              <a:rPr kumimoji="1" lang="en-US" altLang="ja-JP" sz="1600" baseline="0">
                <a:solidFill>
                  <a:sysClr val="windowText" lastClr="000000"/>
                </a:solidFill>
              </a:rPr>
              <a:t>no</a:t>
            </a:r>
            <a:endParaRPr kumimoji="1" lang="ja-JP" altLang="en-US" sz="1600" baseline="0">
              <a:solidFill>
                <a:sysClr val="windowText" lastClr="000000"/>
              </a:solidFill>
            </a:endParaRPr>
          </a:p>
        </xdr:txBody>
      </xdr:sp>
      <xdr:sp macro="" textlink="">
        <xdr:nvSpPr>
          <xdr:cNvPr id="15" name="右矢印 14"/>
          <xdr:cNvSpPr/>
        </xdr:nvSpPr>
        <xdr:spPr>
          <a:xfrm rot="5400000" flipV="1">
            <a:off x="2966231" y="9862449"/>
            <a:ext cx="485775" cy="993751"/>
          </a:xfrm>
          <a:prstGeom prst="right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r>
              <a:rPr kumimoji="1" lang="en-US" altLang="ja-JP" sz="1600" baseline="0">
                <a:solidFill>
                  <a:sysClr val="windowText" lastClr="000000"/>
                </a:solidFill>
              </a:rPr>
              <a:t>no</a:t>
            </a:r>
            <a:endParaRPr kumimoji="1" lang="ja-JP" altLang="en-US" sz="1600" baseline="0">
              <a:solidFill>
                <a:sysClr val="windowText" lastClr="000000"/>
              </a:solidFill>
            </a:endParaRPr>
          </a:p>
        </xdr:txBody>
      </xdr:sp>
      <xdr:sp macro="" textlink="">
        <xdr:nvSpPr>
          <xdr:cNvPr id="16" name="右矢印 15"/>
          <xdr:cNvSpPr/>
        </xdr:nvSpPr>
        <xdr:spPr>
          <a:xfrm rot="5400000" flipV="1">
            <a:off x="2975756" y="11974284"/>
            <a:ext cx="466725" cy="993751"/>
          </a:xfrm>
          <a:prstGeom prst="right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r>
              <a:rPr kumimoji="1" lang="en-US" altLang="ja-JP" sz="1600" baseline="0">
                <a:solidFill>
                  <a:sysClr val="windowText" lastClr="000000"/>
                </a:solidFill>
              </a:rPr>
              <a:t>no</a:t>
            </a:r>
            <a:endParaRPr kumimoji="1" lang="ja-JP" altLang="en-US" sz="1600" baseline="0">
              <a:solidFill>
                <a:sysClr val="windowText" lastClr="000000"/>
              </a:solidFill>
            </a:endParaRPr>
          </a:p>
        </xdr:txBody>
      </xdr:sp>
      <xdr:sp macro="" textlink="">
        <xdr:nvSpPr>
          <xdr:cNvPr id="17" name="右矢印 16"/>
          <xdr:cNvSpPr/>
        </xdr:nvSpPr>
        <xdr:spPr>
          <a:xfrm rot="5400000" flipV="1">
            <a:off x="2970994" y="10779769"/>
            <a:ext cx="476250" cy="993751"/>
          </a:xfrm>
          <a:prstGeom prst="right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r>
              <a:rPr kumimoji="1" lang="en-US" altLang="ja-JP" sz="1600" baseline="0">
                <a:solidFill>
                  <a:sysClr val="windowText" lastClr="000000"/>
                </a:solidFill>
              </a:rPr>
              <a:t>no</a:t>
            </a:r>
            <a:endParaRPr kumimoji="1" lang="ja-JP" altLang="en-US" sz="1600" baseline="0">
              <a:solidFill>
                <a:sysClr val="windowText" lastClr="000000"/>
              </a:solidFill>
            </a:endParaRPr>
          </a:p>
        </xdr:txBody>
      </xdr:sp>
      <xdr:sp macro="" textlink="">
        <xdr:nvSpPr>
          <xdr:cNvPr id="18" name="右矢印 17"/>
          <xdr:cNvSpPr/>
        </xdr:nvSpPr>
        <xdr:spPr>
          <a:xfrm rot="5400000" flipV="1">
            <a:off x="6276794" y="4481721"/>
            <a:ext cx="266700" cy="993751"/>
          </a:xfrm>
          <a:prstGeom prst="rightArrow">
            <a:avLst/>
          </a:prstGeom>
          <a:noFill/>
          <a:ln w="25400" cap="flat" cmpd="sng" algn="ctr">
            <a:solidFill>
              <a:srgbClr val="4F81BD">
                <a:shade val="50000"/>
              </a:srgbClr>
            </a:solidFill>
            <a:prstDash val="solid"/>
          </a:ln>
          <a:effectLst/>
        </xdr:spPr>
        <xdr:txBody>
          <a:bodyPr vertOverflow="clip" horzOverflow="clip" vert="eaVert"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no</a:t>
            </a: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9" name="右矢印 18"/>
          <xdr:cNvSpPr/>
        </xdr:nvSpPr>
        <xdr:spPr>
          <a:xfrm rot="5400000" flipV="1">
            <a:off x="6276794" y="6574702"/>
            <a:ext cx="266700" cy="993751"/>
          </a:xfrm>
          <a:prstGeom prst="rightArrow">
            <a:avLst/>
          </a:prstGeom>
          <a:noFill/>
          <a:ln w="25400" cap="flat" cmpd="sng" algn="ctr">
            <a:solidFill>
              <a:srgbClr val="4F81BD">
                <a:shade val="50000"/>
              </a:srgbClr>
            </a:solidFill>
            <a:prstDash val="solid"/>
          </a:ln>
          <a:effectLst/>
        </xdr:spPr>
        <xdr:txBody>
          <a:bodyPr vertOverflow="clip" horzOverflow="clip" vert="eaVert"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no</a:t>
            </a: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0" name="右矢印 19"/>
          <xdr:cNvSpPr/>
        </xdr:nvSpPr>
        <xdr:spPr>
          <a:xfrm>
            <a:off x="7451671" y="4188619"/>
            <a:ext cx="630650" cy="819150"/>
          </a:xfrm>
          <a:prstGeom prst="rightArrow">
            <a:avLst/>
          </a:prstGeom>
          <a:no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yes</a:t>
            </a:r>
            <a:endParaRPr kumimoji="0"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sp macro="" textlink="">
        <xdr:nvSpPr>
          <xdr:cNvPr id="21" name="右矢印 20"/>
          <xdr:cNvSpPr/>
        </xdr:nvSpPr>
        <xdr:spPr>
          <a:xfrm>
            <a:off x="4776188" y="4207669"/>
            <a:ext cx="640205" cy="819150"/>
          </a:xfrm>
          <a:prstGeom prst="rightArrow">
            <a:avLst/>
          </a:prstGeom>
          <a:no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yes</a:t>
            </a:r>
            <a:endParaRPr kumimoji="0"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7</xdr:col>
      <xdr:colOff>452443</xdr:colOff>
      <xdr:row>15</xdr:row>
      <xdr:rowOff>488155</xdr:rowOff>
    </xdr:from>
    <xdr:to>
      <xdr:col>7</xdr:col>
      <xdr:colOff>1607350</xdr:colOff>
      <xdr:row>18</xdr:row>
      <xdr:rowOff>119062</xdr:rowOff>
    </xdr:to>
    <xdr:sp macro="" textlink="">
      <xdr:nvSpPr>
        <xdr:cNvPr id="24" name="屈折矢印 23"/>
        <xdr:cNvSpPr/>
      </xdr:nvSpPr>
      <xdr:spPr>
        <a:xfrm rot="16200000">
          <a:off x="10668006" y="4952999"/>
          <a:ext cx="1178719" cy="1154907"/>
        </a:xfrm>
        <a:prstGeom prst="bentUpArrow">
          <a:avLst>
            <a:gd name="adj1" fmla="val 25000"/>
            <a:gd name="adj2" fmla="val 25641"/>
            <a:gd name="adj3" fmla="val 25000"/>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15</xdr:row>
      <xdr:rowOff>0</xdr:rowOff>
    </xdr:from>
    <xdr:to>
      <xdr:col>7</xdr:col>
      <xdr:colOff>273844</xdr:colOff>
      <xdr:row>18</xdr:row>
      <xdr:rowOff>10302</xdr:rowOff>
    </xdr:to>
    <xdr:sp macro="" textlink="">
      <xdr:nvSpPr>
        <xdr:cNvPr id="25" name="右中かっこ 24"/>
        <xdr:cNvSpPr/>
      </xdr:nvSpPr>
      <xdr:spPr>
        <a:xfrm>
          <a:off x="10227469" y="4452938"/>
          <a:ext cx="273844" cy="1558114"/>
        </a:xfrm>
        <a:prstGeom prst="rightBrac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1418817</xdr:colOff>
      <xdr:row>21</xdr:row>
      <xdr:rowOff>1108218</xdr:rowOff>
    </xdr:from>
    <xdr:to>
      <xdr:col>7</xdr:col>
      <xdr:colOff>12368</xdr:colOff>
      <xdr:row>23</xdr:row>
      <xdr:rowOff>122296</xdr:rowOff>
    </xdr:to>
    <xdr:sp macro="" textlink="">
      <xdr:nvSpPr>
        <xdr:cNvPr id="26" name="下矢印 25"/>
        <xdr:cNvSpPr/>
      </xdr:nvSpPr>
      <xdr:spPr>
        <a:xfrm rot="3139697">
          <a:off x="9523318" y="9498776"/>
          <a:ext cx="605314" cy="722668"/>
        </a:xfrm>
        <a:prstGeom prst="downArrow">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504266</xdr:colOff>
      <xdr:row>22</xdr:row>
      <xdr:rowOff>1</xdr:rowOff>
    </xdr:from>
    <xdr:to>
      <xdr:col>3</xdr:col>
      <xdr:colOff>1488877</xdr:colOff>
      <xdr:row>23</xdr:row>
      <xdr:rowOff>22416</xdr:rowOff>
    </xdr:to>
    <xdr:sp macro="" textlink="">
      <xdr:nvSpPr>
        <xdr:cNvPr id="28" name="右矢印 27"/>
        <xdr:cNvSpPr/>
      </xdr:nvSpPr>
      <xdr:spPr bwMode="auto">
        <a:xfrm rot="5400000" flipV="1">
          <a:off x="6218511" y="8774961"/>
          <a:ext cx="336180" cy="984611"/>
        </a:xfrm>
        <a:prstGeom prst="rightArrow">
          <a:avLst/>
        </a:prstGeom>
        <a:noFill/>
        <a:ln w="25400" cap="flat" cmpd="sng" algn="ctr">
          <a:solidFill>
            <a:srgbClr val="4F81BD">
              <a:shade val="50000"/>
            </a:srgbClr>
          </a:solidFill>
          <a:prstDash val="solid"/>
        </a:ln>
        <a:effectLst/>
      </xdr:spPr>
      <xdr:txBody>
        <a:bodyPr vertOverflow="clip" horzOverflow="clip" vert="eaVert"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no</a:t>
          </a: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6</xdr:col>
      <xdr:colOff>31936</xdr:colOff>
      <xdr:row>21</xdr:row>
      <xdr:rowOff>228040</xdr:rowOff>
    </xdr:from>
    <xdr:to>
      <xdr:col>7</xdr:col>
      <xdr:colOff>14379</xdr:colOff>
      <xdr:row>21</xdr:row>
      <xdr:rowOff>986379</xdr:rowOff>
    </xdr:to>
    <xdr:sp macro="" textlink="">
      <xdr:nvSpPr>
        <xdr:cNvPr id="27" name="右矢印 26"/>
        <xdr:cNvSpPr/>
      </xdr:nvSpPr>
      <xdr:spPr bwMode="auto">
        <a:xfrm>
          <a:off x="9523318" y="8677275"/>
          <a:ext cx="666002" cy="758339"/>
        </a:xfrm>
        <a:prstGeom prst="rightArrow">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xdr:col>
      <xdr:colOff>43141</xdr:colOff>
      <xdr:row>21</xdr:row>
      <xdr:rowOff>228040</xdr:rowOff>
    </xdr:from>
    <xdr:to>
      <xdr:col>4</xdr:col>
      <xdr:colOff>661571</xdr:colOff>
      <xdr:row>21</xdr:row>
      <xdr:rowOff>1019835</xdr:rowOff>
    </xdr:to>
    <xdr:sp macro="" textlink="">
      <xdr:nvSpPr>
        <xdr:cNvPr id="29" name="右矢印 28"/>
        <xdr:cNvSpPr/>
      </xdr:nvSpPr>
      <xdr:spPr bwMode="auto">
        <a:xfrm>
          <a:off x="7405406" y="8677275"/>
          <a:ext cx="618430" cy="791795"/>
        </a:xfrm>
        <a:prstGeom prst="rightArrow">
          <a:avLst/>
        </a:prstGeom>
        <a:no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yes</a:t>
          </a:r>
          <a:endParaRPr kumimoji="0"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4</xdr:col>
      <xdr:colOff>31935</xdr:colOff>
      <xdr:row>23</xdr:row>
      <xdr:rowOff>82362</xdr:rowOff>
    </xdr:from>
    <xdr:to>
      <xdr:col>4</xdr:col>
      <xdr:colOff>669394</xdr:colOff>
      <xdr:row>23</xdr:row>
      <xdr:rowOff>639964</xdr:rowOff>
    </xdr:to>
    <xdr:sp macro="" textlink="">
      <xdr:nvSpPr>
        <xdr:cNvPr id="30" name="右矢印 29"/>
        <xdr:cNvSpPr/>
      </xdr:nvSpPr>
      <xdr:spPr bwMode="auto">
        <a:xfrm>
          <a:off x="7394200" y="10122833"/>
          <a:ext cx="637459" cy="557602"/>
        </a:xfrm>
        <a:prstGeom prst="right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V44"/>
  <sheetViews>
    <sheetView tabSelected="1" view="pageBreakPreview" zoomScaleNormal="100" zoomScaleSheetLayoutView="100" workbookViewId="0">
      <selection activeCell="C2" sqref="C2"/>
    </sheetView>
  </sheetViews>
  <sheetFormatPr defaultRowHeight="11.25"/>
  <cols>
    <col min="1" max="1" width="6.375" style="5" customWidth="1"/>
    <col min="2" max="2" width="16" style="5" customWidth="1"/>
    <col min="3" max="3" width="33.75" style="14" customWidth="1"/>
    <col min="4" max="4" width="14.75" style="14" customWidth="1"/>
    <col min="5" max="14" width="9" style="15" customWidth="1"/>
    <col min="15" max="15" width="13.5" style="5" customWidth="1"/>
    <col min="16" max="16" width="26.625" style="5" customWidth="1"/>
    <col min="17" max="17" width="18.75" style="5" customWidth="1"/>
    <col min="18" max="18" width="26.875" style="5" customWidth="1"/>
    <col min="19" max="19" width="18.625" style="5" customWidth="1"/>
    <col min="20" max="20" width="9" style="5" customWidth="1"/>
    <col min="21" max="16384" width="9" style="5"/>
  </cols>
  <sheetData>
    <row r="1" spans="1:20" ht="23.25" customHeight="1">
      <c r="A1" s="1" t="s">
        <v>303</v>
      </c>
      <c r="B1" s="2"/>
      <c r="C1" s="3"/>
      <c r="D1" s="213">
        <f ca="1">TODAY()</f>
        <v>42720</v>
      </c>
      <c r="E1" s="214"/>
      <c r="F1" s="18"/>
      <c r="G1" s="18"/>
      <c r="H1" s="18"/>
      <c r="I1" s="18"/>
      <c r="J1" s="18"/>
      <c r="K1" s="18"/>
      <c r="L1" s="18"/>
      <c r="M1" s="18"/>
      <c r="N1" s="18"/>
      <c r="O1" s="2"/>
      <c r="P1" s="2"/>
      <c r="Q1" s="4"/>
      <c r="R1" s="4"/>
      <c r="S1" s="2"/>
      <c r="T1" s="27"/>
    </row>
    <row r="2" spans="1:20">
      <c r="A2" s="2"/>
      <c r="B2" s="17" t="s">
        <v>224</v>
      </c>
      <c r="C2" s="212"/>
      <c r="D2" s="215">
        <f>IF(MONTH(C2)&lt;6,YEAR(C2)-1,YEAR(C2))</f>
        <v>1899</v>
      </c>
      <c r="E2" s="216" t="e">
        <f>DATEVALUE(TEXT($D$2,"0")&amp;"/3/31")</f>
        <v>#VALUE!</v>
      </c>
      <c r="F2" s="18"/>
      <c r="G2" s="18"/>
      <c r="H2" s="18"/>
      <c r="I2" s="18"/>
      <c r="J2" s="18"/>
      <c r="K2" s="18"/>
      <c r="L2" s="18"/>
      <c r="M2" s="18"/>
      <c r="N2" s="18"/>
      <c r="O2" s="2"/>
      <c r="P2" s="2"/>
      <c r="Q2" s="4"/>
      <c r="R2" s="6"/>
      <c r="S2" s="6"/>
      <c r="T2" s="75"/>
    </row>
    <row r="3" spans="1:20">
      <c r="A3" s="2"/>
      <c r="B3" s="24" t="s">
        <v>277</v>
      </c>
      <c r="C3" s="29"/>
      <c r="D3" s="39"/>
      <c r="E3" s="29"/>
      <c r="F3" s="29"/>
      <c r="G3" s="29"/>
      <c r="H3" s="29"/>
      <c r="I3" s="29"/>
      <c r="J3" s="29"/>
      <c r="K3" s="29"/>
      <c r="L3" s="29"/>
      <c r="M3" s="29"/>
      <c r="N3" s="29"/>
      <c r="O3" s="6"/>
      <c r="P3" s="6"/>
      <c r="Q3" s="6"/>
      <c r="R3" s="6"/>
      <c r="S3" s="6"/>
      <c r="T3" s="27"/>
    </row>
    <row r="4" spans="1:20">
      <c r="A4" s="2"/>
      <c r="B4" s="24" t="s">
        <v>278</v>
      </c>
      <c r="C4" s="29"/>
      <c r="D4" s="31"/>
      <c r="E4" s="26"/>
      <c r="F4" s="26"/>
      <c r="G4" s="26"/>
      <c r="H4" s="26"/>
      <c r="I4" s="26"/>
      <c r="J4" s="26"/>
      <c r="K4" s="26"/>
      <c r="L4" s="26"/>
      <c r="M4" s="26"/>
      <c r="N4" s="26"/>
      <c r="O4" s="6"/>
      <c r="P4" s="6"/>
      <c r="Q4" s="6"/>
      <c r="R4" s="6"/>
      <c r="S4" s="6"/>
      <c r="T4" s="27"/>
    </row>
    <row r="5" spans="1:20">
      <c r="A5" s="2"/>
      <c r="B5" s="56" t="s">
        <v>120</v>
      </c>
      <c r="C5" s="29"/>
      <c r="D5" s="31"/>
      <c r="E5" s="26"/>
      <c r="F5" s="26"/>
      <c r="G5" s="26"/>
      <c r="H5" s="26"/>
      <c r="I5" s="26"/>
      <c r="J5" s="26"/>
      <c r="K5" s="26"/>
      <c r="L5" s="26"/>
      <c r="M5" s="26"/>
      <c r="N5" s="26"/>
      <c r="O5" s="6"/>
      <c r="P5" s="6"/>
      <c r="Q5" s="6"/>
      <c r="R5" s="6"/>
      <c r="S5" s="6"/>
    </row>
    <row r="6" spans="1:20">
      <c r="A6" s="2"/>
      <c r="B6" s="57" t="s">
        <v>180</v>
      </c>
      <c r="C6" s="26"/>
      <c r="D6" s="31"/>
      <c r="E6" s="26"/>
      <c r="F6" s="26"/>
      <c r="G6" s="26"/>
      <c r="H6" s="26"/>
      <c r="I6" s="26"/>
      <c r="J6" s="26"/>
      <c r="K6" s="26"/>
      <c r="L6" s="26"/>
      <c r="M6" s="26"/>
      <c r="N6" s="26"/>
      <c r="O6" s="6"/>
      <c r="P6" s="6"/>
      <c r="Q6" s="6"/>
      <c r="R6" s="6"/>
      <c r="S6" s="6"/>
    </row>
    <row r="7" spans="1:20">
      <c r="A7" s="2"/>
      <c r="B7" s="17" t="s">
        <v>179</v>
      </c>
      <c r="C7" s="29"/>
      <c r="D7" s="5"/>
      <c r="E7" s="25"/>
      <c r="F7" s="25"/>
      <c r="G7" s="25"/>
      <c r="H7" s="25"/>
      <c r="I7" s="25"/>
      <c r="J7" s="25"/>
      <c r="K7" s="25"/>
      <c r="L7" s="25"/>
      <c r="M7" s="25"/>
      <c r="N7" s="25"/>
      <c r="O7" s="32"/>
      <c r="P7" s="32"/>
      <c r="Q7" s="2"/>
      <c r="R7" s="2"/>
      <c r="S7" s="2"/>
    </row>
    <row r="8" spans="1:20">
      <c r="A8" s="2"/>
      <c r="D8" s="32"/>
      <c r="E8" s="25"/>
      <c r="F8" s="25"/>
      <c r="G8" s="25"/>
      <c r="H8" s="25"/>
      <c r="I8" s="25"/>
      <c r="J8" s="25"/>
      <c r="K8" s="25"/>
      <c r="L8" s="25"/>
      <c r="M8" s="25"/>
      <c r="N8" s="25"/>
      <c r="O8" s="32"/>
      <c r="P8" s="32"/>
      <c r="Q8" s="2"/>
      <c r="R8" s="2"/>
      <c r="S8" s="2"/>
    </row>
    <row r="9" spans="1:20">
      <c r="A9" s="2"/>
      <c r="B9" s="2"/>
      <c r="C9" s="3"/>
      <c r="D9" s="3"/>
      <c r="E9" s="18"/>
      <c r="F9" s="18"/>
      <c r="G9" s="18"/>
      <c r="H9" s="19"/>
      <c r="I9" s="19"/>
      <c r="J9" s="19"/>
      <c r="K9" s="18"/>
      <c r="L9" s="18"/>
      <c r="M9" s="18"/>
      <c r="N9" s="18"/>
      <c r="O9" s="2"/>
      <c r="P9" s="2"/>
      <c r="Q9" s="2"/>
      <c r="R9" s="2"/>
      <c r="S9" s="2"/>
    </row>
    <row r="10" spans="1:20" ht="24.95" customHeight="1" thickBot="1">
      <c r="A10" s="1" t="s">
        <v>161</v>
      </c>
      <c r="B10" s="2"/>
      <c r="C10" s="3"/>
      <c r="D10" s="3"/>
      <c r="E10" s="18"/>
      <c r="F10" s="18"/>
      <c r="G10" s="18"/>
      <c r="H10" s="30"/>
      <c r="I10" s="40"/>
      <c r="J10" s="40"/>
      <c r="K10" s="18"/>
      <c r="L10" s="18"/>
      <c r="M10" s="18"/>
      <c r="N10" s="18"/>
      <c r="O10" s="2"/>
      <c r="P10" s="2"/>
      <c r="Q10" s="2"/>
      <c r="R10" s="2"/>
      <c r="S10" s="2"/>
    </row>
    <row r="11" spans="1:20" ht="14.25" customHeight="1" thickBot="1">
      <c r="A11" s="42" t="str">
        <f>LEFT(A10,4)</f>
        <v>１．論文</v>
      </c>
      <c r="B11" s="2"/>
      <c r="C11" s="3"/>
      <c r="D11" s="3"/>
      <c r="E11" s="58" t="s">
        <v>181</v>
      </c>
      <c r="F11" s="59"/>
      <c r="G11" s="59"/>
      <c r="H11" s="59"/>
      <c r="I11" s="59"/>
      <c r="J11" s="59"/>
      <c r="K11" s="59"/>
      <c r="L11" s="59"/>
      <c r="M11" s="59"/>
      <c r="N11" s="60"/>
      <c r="O11" s="43"/>
      <c r="P11" s="2"/>
      <c r="Q11" s="2"/>
      <c r="R11" s="2"/>
      <c r="S11" s="2"/>
    </row>
    <row r="12" spans="1:20" s="36" customFormat="1" ht="24" customHeight="1" thickBot="1">
      <c r="A12" s="33" t="s">
        <v>0</v>
      </c>
      <c r="B12" s="34" t="s">
        <v>2</v>
      </c>
      <c r="C12" s="7" t="s">
        <v>1</v>
      </c>
      <c r="D12" s="8" t="s">
        <v>152</v>
      </c>
      <c r="E12" s="224" t="s">
        <v>288</v>
      </c>
      <c r="F12" s="224" t="s">
        <v>289</v>
      </c>
      <c r="G12" s="224"/>
      <c r="H12" s="224"/>
      <c r="I12" s="224"/>
      <c r="J12" s="224"/>
      <c r="K12" s="224"/>
      <c r="L12" s="224"/>
      <c r="M12" s="224"/>
      <c r="N12" s="224"/>
      <c r="O12" s="34" t="s">
        <v>167</v>
      </c>
      <c r="P12" s="34" t="s">
        <v>3</v>
      </c>
      <c r="Q12" s="9" t="s">
        <v>187</v>
      </c>
      <c r="R12" s="97" t="s">
        <v>232</v>
      </c>
      <c r="S12" s="35" t="s">
        <v>231</v>
      </c>
    </row>
    <row r="13" spans="1:20" s="10" customFormat="1" ht="15" customHeight="1" thickTop="1">
      <c r="A13" s="64">
        <f t="shared" ref="A13:A42" si="0">ROW()-MATCH("１．論文",$A$1:$A$50,0)-1</f>
        <v>1</v>
      </c>
      <c r="B13" s="44"/>
      <c r="C13" s="53"/>
      <c r="D13" s="53"/>
      <c r="E13" s="70"/>
      <c r="F13" s="45"/>
      <c r="G13" s="45"/>
      <c r="H13" s="45"/>
      <c r="I13" s="45"/>
      <c r="J13" s="45"/>
      <c r="K13" s="45"/>
      <c r="L13" s="45"/>
      <c r="M13" s="45"/>
      <c r="N13" s="45"/>
      <c r="O13" s="53"/>
      <c r="P13" s="53"/>
      <c r="Q13" s="53"/>
      <c r="R13" s="98"/>
      <c r="S13" s="83"/>
    </row>
    <row r="14" spans="1:20" s="10" customFormat="1" ht="15" customHeight="1">
      <c r="A14" s="92">
        <f t="shared" si="0"/>
        <v>2</v>
      </c>
      <c r="B14" s="76"/>
      <c r="C14" s="93"/>
      <c r="D14" s="93"/>
      <c r="E14" s="94"/>
      <c r="F14" s="95"/>
      <c r="G14" s="95"/>
      <c r="H14" s="95"/>
      <c r="I14" s="95"/>
      <c r="J14" s="95"/>
      <c r="K14" s="95"/>
      <c r="L14" s="95"/>
      <c r="M14" s="95"/>
      <c r="N14" s="95"/>
      <c r="O14" s="54"/>
      <c r="P14" s="93"/>
      <c r="Q14" s="93"/>
      <c r="R14" s="99"/>
      <c r="S14" s="96"/>
    </row>
    <row r="15" spans="1:20" s="10" customFormat="1" ht="15" customHeight="1">
      <c r="A15" s="92">
        <f t="shared" si="0"/>
        <v>3</v>
      </c>
      <c r="B15" s="76"/>
      <c r="C15" s="93"/>
      <c r="D15" s="93"/>
      <c r="E15" s="94"/>
      <c r="F15" s="95"/>
      <c r="G15" s="95"/>
      <c r="H15" s="95"/>
      <c r="I15" s="95"/>
      <c r="J15" s="95"/>
      <c r="K15" s="95"/>
      <c r="L15" s="95"/>
      <c r="M15" s="95"/>
      <c r="N15" s="95"/>
      <c r="O15" s="54"/>
      <c r="P15" s="93"/>
      <c r="Q15" s="93"/>
      <c r="R15" s="99"/>
      <c r="S15" s="96"/>
    </row>
    <row r="16" spans="1:20" s="10" customFormat="1" ht="15" customHeight="1">
      <c r="A16" s="92">
        <f t="shared" si="0"/>
        <v>4</v>
      </c>
      <c r="B16" s="76"/>
      <c r="C16" s="93"/>
      <c r="D16" s="93"/>
      <c r="E16" s="94"/>
      <c r="F16" s="95"/>
      <c r="G16" s="95"/>
      <c r="H16" s="95"/>
      <c r="I16" s="95"/>
      <c r="J16" s="95"/>
      <c r="K16" s="95"/>
      <c r="L16" s="95"/>
      <c r="M16" s="95"/>
      <c r="N16" s="95"/>
      <c r="O16" s="54"/>
      <c r="P16" s="93"/>
      <c r="Q16" s="93"/>
      <c r="R16" s="99"/>
      <c r="S16" s="96"/>
    </row>
    <row r="17" spans="1:19" s="10" customFormat="1" ht="15" customHeight="1">
      <c r="A17" s="92">
        <f t="shared" si="0"/>
        <v>5</v>
      </c>
      <c r="B17" s="76"/>
      <c r="C17" s="93"/>
      <c r="D17" s="93"/>
      <c r="E17" s="94"/>
      <c r="F17" s="95"/>
      <c r="G17" s="95"/>
      <c r="H17" s="95"/>
      <c r="I17" s="95"/>
      <c r="J17" s="95"/>
      <c r="K17" s="95"/>
      <c r="L17" s="95"/>
      <c r="M17" s="95"/>
      <c r="N17" s="95"/>
      <c r="O17" s="54"/>
      <c r="P17" s="93"/>
      <c r="Q17" s="93"/>
      <c r="R17" s="99"/>
      <c r="S17" s="96"/>
    </row>
    <row r="18" spans="1:19" s="10" customFormat="1" ht="15" customHeight="1">
      <c r="A18" s="92">
        <f t="shared" si="0"/>
        <v>6</v>
      </c>
      <c r="B18" s="76"/>
      <c r="C18" s="93"/>
      <c r="D18" s="93"/>
      <c r="E18" s="94"/>
      <c r="F18" s="95"/>
      <c r="G18" s="95"/>
      <c r="H18" s="95"/>
      <c r="I18" s="95"/>
      <c r="J18" s="95"/>
      <c r="K18" s="95"/>
      <c r="L18" s="95"/>
      <c r="M18" s="95"/>
      <c r="N18" s="95"/>
      <c r="O18" s="54"/>
      <c r="P18" s="93"/>
      <c r="Q18" s="93"/>
      <c r="R18" s="99"/>
      <c r="S18" s="96"/>
    </row>
    <row r="19" spans="1:19" s="10" customFormat="1" ht="15" customHeight="1">
      <c r="A19" s="92">
        <f t="shared" si="0"/>
        <v>7</v>
      </c>
      <c r="B19" s="76"/>
      <c r="C19" s="93"/>
      <c r="D19" s="93"/>
      <c r="E19" s="94"/>
      <c r="F19" s="95"/>
      <c r="G19" s="95"/>
      <c r="H19" s="95"/>
      <c r="I19" s="95"/>
      <c r="J19" s="95"/>
      <c r="K19" s="95"/>
      <c r="L19" s="95"/>
      <c r="M19" s="95"/>
      <c r="N19" s="95"/>
      <c r="O19" s="54"/>
      <c r="P19" s="93"/>
      <c r="Q19" s="93"/>
      <c r="R19" s="99"/>
      <c r="S19" s="96"/>
    </row>
    <row r="20" spans="1:19" s="10" customFormat="1" ht="15" customHeight="1">
      <c r="A20" s="92">
        <f t="shared" si="0"/>
        <v>8</v>
      </c>
      <c r="B20" s="76"/>
      <c r="C20" s="93"/>
      <c r="D20" s="93"/>
      <c r="E20" s="94"/>
      <c r="F20" s="95"/>
      <c r="G20" s="95"/>
      <c r="H20" s="95"/>
      <c r="I20" s="95"/>
      <c r="J20" s="95"/>
      <c r="K20" s="95"/>
      <c r="L20" s="95"/>
      <c r="M20" s="95"/>
      <c r="N20" s="95"/>
      <c r="O20" s="54"/>
      <c r="P20" s="93"/>
      <c r="Q20" s="93"/>
      <c r="R20" s="99"/>
      <c r="S20" s="96"/>
    </row>
    <row r="21" spans="1:19" s="10" customFormat="1" ht="15" customHeight="1">
      <c r="A21" s="92">
        <f t="shared" si="0"/>
        <v>9</v>
      </c>
      <c r="B21" s="76"/>
      <c r="C21" s="93"/>
      <c r="D21" s="93"/>
      <c r="E21" s="94"/>
      <c r="F21" s="95"/>
      <c r="G21" s="95"/>
      <c r="H21" s="95"/>
      <c r="I21" s="95"/>
      <c r="J21" s="95"/>
      <c r="K21" s="95"/>
      <c r="L21" s="95"/>
      <c r="M21" s="95"/>
      <c r="N21" s="95"/>
      <c r="O21" s="54"/>
      <c r="P21" s="93"/>
      <c r="Q21" s="93"/>
      <c r="R21" s="99"/>
      <c r="S21" s="96"/>
    </row>
    <row r="22" spans="1:19" s="10" customFormat="1" ht="15" customHeight="1">
      <c r="A22" s="92">
        <f t="shared" si="0"/>
        <v>10</v>
      </c>
      <c r="B22" s="76"/>
      <c r="C22" s="93"/>
      <c r="D22" s="93"/>
      <c r="E22" s="94"/>
      <c r="F22" s="95"/>
      <c r="G22" s="95"/>
      <c r="H22" s="95"/>
      <c r="I22" s="95"/>
      <c r="J22" s="95"/>
      <c r="K22" s="95"/>
      <c r="L22" s="95"/>
      <c r="M22" s="95"/>
      <c r="N22" s="95"/>
      <c r="O22" s="54"/>
      <c r="P22" s="93"/>
      <c r="Q22" s="93"/>
      <c r="R22" s="99"/>
      <c r="S22" s="96"/>
    </row>
    <row r="23" spans="1:19" s="10" customFormat="1" ht="15" customHeight="1">
      <c r="A23" s="65">
        <f t="shared" si="0"/>
        <v>11</v>
      </c>
      <c r="B23" s="76"/>
      <c r="C23" s="54"/>
      <c r="D23" s="54"/>
      <c r="E23" s="47"/>
      <c r="F23" s="47"/>
      <c r="G23" s="47"/>
      <c r="H23" s="47"/>
      <c r="I23" s="47"/>
      <c r="J23" s="47"/>
      <c r="K23" s="47"/>
      <c r="L23" s="47"/>
      <c r="M23" s="47"/>
      <c r="N23" s="47"/>
      <c r="O23" s="54"/>
      <c r="P23" s="54"/>
      <c r="Q23" s="54"/>
      <c r="R23" s="100"/>
      <c r="S23" s="84"/>
    </row>
    <row r="24" spans="1:19" s="10" customFormat="1" ht="15" customHeight="1">
      <c r="A24" s="65">
        <f t="shared" si="0"/>
        <v>12</v>
      </c>
      <c r="B24" s="76"/>
      <c r="C24" s="54"/>
      <c r="D24" s="54"/>
      <c r="E24" s="47"/>
      <c r="F24" s="47"/>
      <c r="G24" s="47"/>
      <c r="H24" s="47"/>
      <c r="I24" s="47"/>
      <c r="J24" s="47"/>
      <c r="K24" s="47"/>
      <c r="L24" s="47"/>
      <c r="M24" s="47"/>
      <c r="N24" s="47"/>
      <c r="O24" s="54"/>
      <c r="P24" s="54"/>
      <c r="Q24" s="54"/>
      <c r="R24" s="100"/>
      <c r="S24" s="84"/>
    </row>
    <row r="25" spans="1:19" s="10" customFormat="1" ht="15" customHeight="1">
      <c r="A25" s="65">
        <f t="shared" si="0"/>
        <v>13</v>
      </c>
      <c r="B25" s="76"/>
      <c r="C25" s="54"/>
      <c r="D25" s="54"/>
      <c r="E25" s="47"/>
      <c r="F25" s="47"/>
      <c r="G25" s="47"/>
      <c r="H25" s="47"/>
      <c r="I25" s="47"/>
      <c r="J25" s="47"/>
      <c r="K25" s="47"/>
      <c r="L25" s="47"/>
      <c r="M25" s="47"/>
      <c r="N25" s="47"/>
      <c r="O25" s="54"/>
      <c r="P25" s="54"/>
      <c r="Q25" s="54"/>
      <c r="R25" s="100"/>
      <c r="S25" s="84"/>
    </row>
    <row r="26" spans="1:19" s="10" customFormat="1" ht="15" customHeight="1">
      <c r="A26" s="65">
        <f t="shared" si="0"/>
        <v>14</v>
      </c>
      <c r="B26" s="76"/>
      <c r="C26" s="54"/>
      <c r="D26" s="54"/>
      <c r="E26" s="47"/>
      <c r="F26" s="47"/>
      <c r="G26" s="47"/>
      <c r="H26" s="47"/>
      <c r="I26" s="47"/>
      <c r="J26" s="47"/>
      <c r="K26" s="47"/>
      <c r="L26" s="47"/>
      <c r="M26" s="47"/>
      <c r="N26" s="47"/>
      <c r="O26" s="54"/>
      <c r="P26" s="54"/>
      <c r="Q26" s="54"/>
      <c r="R26" s="100"/>
      <c r="S26" s="84"/>
    </row>
    <row r="27" spans="1:19" s="10" customFormat="1" ht="15" customHeight="1">
      <c r="A27" s="65">
        <f t="shared" si="0"/>
        <v>15</v>
      </c>
      <c r="B27" s="76"/>
      <c r="C27" s="54"/>
      <c r="D27" s="54"/>
      <c r="E27" s="47"/>
      <c r="F27" s="47"/>
      <c r="G27" s="47"/>
      <c r="H27" s="47"/>
      <c r="I27" s="47"/>
      <c r="J27" s="47"/>
      <c r="K27" s="47"/>
      <c r="L27" s="47"/>
      <c r="M27" s="47"/>
      <c r="N27" s="47"/>
      <c r="O27" s="54"/>
      <c r="P27" s="54"/>
      <c r="Q27" s="54"/>
      <c r="R27" s="100"/>
      <c r="S27" s="84"/>
    </row>
    <row r="28" spans="1:19" s="10" customFormat="1" ht="15" customHeight="1">
      <c r="A28" s="65">
        <f t="shared" si="0"/>
        <v>16</v>
      </c>
      <c r="B28" s="76"/>
      <c r="C28" s="54"/>
      <c r="D28" s="54"/>
      <c r="E28" s="47"/>
      <c r="F28" s="47"/>
      <c r="G28" s="47"/>
      <c r="H28" s="47"/>
      <c r="I28" s="47"/>
      <c r="J28" s="47"/>
      <c r="K28" s="47"/>
      <c r="L28" s="47"/>
      <c r="M28" s="47"/>
      <c r="N28" s="47"/>
      <c r="O28" s="54"/>
      <c r="P28" s="54"/>
      <c r="Q28" s="54"/>
      <c r="R28" s="100"/>
      <c r="S28" s="84"/>
    </row>
    <row r="29" spans="1:19" s="10" customFormat="1" ht="15" customHeight="1">
      <c r="A29" s="65">
        <f t="shared" si="0"/>
        <v>17</v>
      </c>
      <c r="B29" s="76"/>
      <c r="C29" s="54"/>
      <c r="D29" s="54"/>
      <c r="E29" s="47"/>
      <c r="F29" s="47"/>
      <c r="G29" s="47"/>
      <c r="H29" s="47"/>
      <c r="I29" s="47"/>
      <c r="J29" s="47"/>
      <c r="K29" s="47"/>
      <c r="L29" s="47"/>
      <c r="M29" s="47"/>
      <c r="N29" s="47"/>
      <c r="O29" s="54"/>
      <c r="P29" s="54"/>
      <c r="Q29" s="54"/>
      <c r="R29" s="100"/>
      <c r="S29" s="84"/>
    </row>
    <row r="30" spans="1:19" s="10" customFormat="1" ht="15" customHeight="1">
      <c r="A30" s="65">
        <f t="shared" si="0"/>
        <v>18</v>
      </c>
      <c r="B30" s="76"/>
      <c r="C30" s="54"/>
      <c r="D30" s="54"/>
      <c r="E30" s="47"/>
      <c r="F30" s="47"/>
      <c r="G30" s="47"/>
      <c r="H30" s="47"/>
      <c r="I30" s="47"/>
      <c r="J30" s="47"/>
      <c r="K30" s="47"/>
      <c r="L30" s="47"/>
      <c r="M30" s="47"/>
      <c r="N30" s="47"/>
      <c r="O30" s="54"/>
      <c r="P30" s="54"/>
      <c r="Q30" s="54"/>
      <c r="R30" s="100"/>
      <c r="S30" s="84"/>
    </row>
    <row r="31" spans="1:19" s="10" customFormat="1" ht="15" customHeight="1">
      <c r="A31" s="65">
        <f t="shared" si="0"/>
        <v>19</v>
      </c>
      <c r="B31" s="76"/>
      <c r="C31" s="54"/>
      <c r="D31" s="54"/>
      <c r="E31" s="47"/>
      <c r="F31" s="47"/>
      <c r="G31" s="47"/>
      <c r="H31" s="47"/>
      <c r="I31" s="47"/>
      <c r="J31" s="47"/>
      <c r="K31" s="47"/>
      <c r="L31" s="47"/>
      <c r="M31" s="47"/>
      <c r="N31" s="47"/>
      <c r="O31" s="54"/>
      <c r="P31" s="54"/>
      <c r="Q31" s="54"/>
      <c r="R31" s="100"/>
      <c r="S31" s="84"/>
    </row>
    <row r="32" spans="1:19" s="10" customFormat="1" ht="15" customHeight="1">
      <c r="A32" s="65">
        <f t="shared" si="0"/>
        <v>20</v>
      </c>
      <c r="B32" s="76"/>
      <c r="C32" s="54"/>
      <c r="D32" s="54"/>
      <c r="E32" s="47"/>
      <c r="F32" s="47"/>
      <c r="G32" s="47"/>
      <c r="H32" s="47"/>
      <c r="I32" s="47"/>
      <c r="J32" s="47"/>
      <c r="K32" s="47"/>
      <c r="L32" s="47"/>
      <c r="M32" s="47"/>
      <c r="N32" s="47"/>
      <c r="O32" s="54"/>
      <c r="P32" s="54"/>
      <c r="Q32" s="54"/>
      <c r="R32" s="100"/>
      <c r="S32" s="84"/>
    </row>
    <row r="33" spans="1:22" s="10" customFormat="1" ht="15" customHeight="1">
      <c r="A33" s="65">
        <f t="shared" si="0"/>
        <v>21</v>
      </c>
      <c r="B33" s="76"/>
      <c r="C33" s="54"/>
      <c r="D33" s="54"/>
      <c r="E33" s="47"/>
      <c r="F33" s="47"/>
      <c r="G33" s="47"/>
      <c r="H33" s="47"/>
      <c r="I33" s="47"/>
      <c r="J33" s="47"/>
      <c r="K33" s="47"/>
      <c r="L33" s="47"/>
      <c r="M33" s="47"/>
      <c r="N33" s="47"/>
      <c r="O33" s="54"/>
      <c r="P33" s="54"/>
      <c r="Q33" s="54"/>
      <c r="R33" s="100"/>
      <c r="S33" s="84"/>
    </row>
    <row r="34" spans="1:22" s="10" customFormat="1" ht="15" customHeight="1">
      <c r="A34" s="65">
        <f t="shared" si="0"/>
        <v>22</v>
      </c>
      <c r="B34" s="76"/>
      <c r="C34" s="54"/>
      <c r="D34" s="54"/>
      <c r="E34" s="47"/>
      <c r="F34" s="47"/>
      <c r="G34" s="47"/>
      <c r="H34" s="47"/>
      <c r="I34" s="47"/>
      <c r="J34" s="47"/>
      <c r="K34" s="47"/>
      <c r="L34" s="47"/>
      <c r="M34" s="47"/>
      <c r="N34" s="47"/>
      <c r="O34" s="54"/>
      <c r="P34" s="54"/>
      <c r="Q34" s="54"/>
      <c r="R34" s="100"/>
      <c r="S34" s="84"/>
    </row>
    <row r="35" spans="1:22" s="10" customFormat="1" ht="15" customHeight="1">
      <c r="A35" s="65">
        <f t="shared" si="0"/>
        <v>23</v>
      </c>
      <c r="B35" s="76"/>
      <c r="C35" s="54"/>
      <c r="D35" s="54"/>
      <c r="E35" s="47"/>
      <c r="F35" s="47"/>
      <c r="G35" s="47"/>
      <c r="H35" s="47"/>
      <c r="I35" s="47"/>
      <c r="J35" s="47"/>
      <c r="K35" s="47"/>
      <c r="L35" s="47"/>
      <c r="M35" s="47"/>
      <c r="N35" s="47"/>
      <c r="O35" s="54"/>
      <c r="P35" s="54"/>
      <c r="Q35" s="54"/>
      <c r="R35" s="100"/>
      <c r="S35" s="84"/>
    </row>
    <row r="36" spans="1:22" s="10" customFormat="1" ht="15" customHeight="1">
      <c r="A36" s="65">
        <f t="shared" si="0"/>
        <v>24</v>
      </c>
      <c r="B36" s="76"/>
      <c r="C36" s="54"/>
      <c r="D36" s="54"/>
      <c r="E36" s="47"/>
      <c r="F36" s="47"/>
      <c r="G36" s="47"/>
      <c r="H36" s="47"/>
      <c r="I36" s="47"/>
      <c r="J36" s="47"/>
      <c r="K36" s="47"/>
      <c r="L36" s="47"/>
      <c r="M36" s="47"/>
      <c r="N36" s="47"/>
      <c r="O36" s="54"/>
      <c r="P36" s="54"/>
      <c r="Q36" s="54"/>
      <c r="R36" s="100"/>
      <c r="S36" s="84"/>
    </row>
    <row r="37" spans="1:22" s="10" customFormat="1" ht="15" customHeight="1">
      <c r="A37" s="65">
        <f t="shared" si="0"/>
        <v>25</v>
      </c>
      <c r="B37" s="76"/>
      <c r="C37" s="54"/>
      <c r="D37" s="54"/>
      <c r="E37" s="47"/>
      <c r="F37" s="47"/>
      <c r="G37" s="47"/>
      <c r="H37" s="47"/>
      <c r="I37" s="47"/>
      <c r="J37" s="47"/>
      <c r="K37" s="47"/>
      <c r="L37" s="47"/>
      <c r="M37" s="47"/>
      <c r="N37" s="47"/>
      <c r="O37" s="54"/>
      <c r="P37" s="54"/>
      <c r="Q37" s="54"/>
      <c r="R37" s="100"/>
      <c r="S37" s="84"/>
    </row>
    <row r="38" spans="1:22" s="10" customFormat="1" ht="15" customHeight="1">
      <c r="A38" s="65">
        <f t="shared" si="0"/>
        <v>26</v>
      </c>
      <c r="B38" s="46"/>
      <c r="C38" s="54"/>
      <c r="D38" s="54"/>
      <c r="E38" s="47"/>
      <c r="F38" s="47"/>
      <c r="G38" s="47"/>
      <c r="H38" s="47"/>
      <c r="I38" s="47"/>
      <c r="J38" s="47"/>
      <c r="K38" s="47"/>
      <c r="L38" s="47"/>
      <c r="M38" s="47"/>
      <c r="N38" s="47"/>
      <c r="O38" s="54"/>
      <c r="P38" s="54"/>
      <c r="Q38" s="54"/>
      <c r="R38" s="100"/>
      <c r="S38" s="84"/>
    </row>
    <row r="39" spans="1:22" s="10" customFormat="1" ht="15" customHeight="1">
      <c r="A39" s="65">
        <f t="shared" si="0"/>
        <v>27</v>
      </c>
      <c r="B39" s="46"/>
      <c r="C39" s="54"/>
      <c r="D39" s="54"/>
      <c r="E39" s="47"/>
      <c r="F39" s="47"/>
      <c r="G39" s="47"/>
      <c r="H39" s="47"/>
      <c r="I39" s="47"/>
      <c r="J39" s="47"/>
      <c r="K39" s="47"/>
      <c r="L39" s="47"/>
      <c r="M39" s="47"/>
      <c r="N39" s="47"/>
      <c r="O39" s="54"/>
      <c r="P39" s="54"/>
      <c r="Q39" s="54"/>
      <c r="R39" s="100"/>
      <c r="S39" s="84"/>
    </row>
    <row r="40" spans="1:22" s="10" customFormat="1" ht="15" customHeight="1">
      <c r="A40" s="65">
        <f t="shared" si="0"/>
        <v>28</v>
      </c>
      <c r="B40" s="46"/>
      <c r="C40" s="54"/>
      <c r="D40" s="54"/>
      <c r="E40" s="47"/>
      <c r="F40" s="47"/>
      <c r="G40" s="47"/>
      <c r="H40" s="47"/>
      <c r="I40" s="47"/>
      <c r="J40" s="47"/>
      <c r="K40" s="47"/>
      <c r="L40" s="47"/>
      <c r="M40" s="47"/>
      <c r="N40" s="47"/>
      <c r="O40" s="54"/>
      <c r="P40" s="54"/>
      <c r="Q40" s="54"/>
      <c r="R40" s="100"/>
      <c r="S40" s="84"/>
    </row>
    <row r="41" spans="1:22" s="10" customFormat="1" ht="15" customHeight="1">
      <c r="A41" s="65">
        <f t="shared" si="0"/>
        <v>29</v>
      </c>
      <c r="B41" s="46"/>
      <c r="C41" s="54"/>
      <c r="D41" s="54"/>
      <c r="E41" s="47"/>
      <c r="F41" s="47"/>
      <c r="G41" s="47"/>
      <c r="H41" s="47"/>
      <c r="I41" s="47"/>
      <c r="J41" s="47"/>
      <c r="K41" s="47"/>
      <c r="L41" s="47"/>
      <c r="M41" s="47"/>
      <c r="N41" s="47"/>
      <c r="O41" s="54"/>
      <c r="P41" s="54"/>
      <c r="Q41" s="54"/>
      <c r="R41" s="100"/>
      <c r="S41" s="84"/>
    </row>
    <row r="42" spans="1:22" s="10" customFormat="1" ht="15" customHeight="1" thickBot="1">
      <c r="A42" s="41">
        <f t="shared" si="0"/>
        <v>30</v>
      </c>
      <c r="B42" s="48" t="s">
        <v>144</v>
      </c>
      <c r="C42" s="55"/>
      <c r="D42" s="55"/>
      <c r="E42" s="49"/>
      <c r="F42" s="49"/>
      <c r="G42" s="49"/>
      <c r="H42" s="49"/>
      <c r="I42" s="49"/>
      <c r="J42" s="49"/>
      <c r="K42" s="49"/>
      <c r="L42" s="49"/>
      <c r="M42" s="49"/>
      <c r="N42" s="49"/>
      <c r="O42" s="55"/>
      <c r="P42" s="55"/>
      <c r="Q42" s="55"/>
      <c r="R42" s="101"/>
      <c r="S42" s="85"/>
      <c r="V42" s="11"/>
    </row>
    <row r="43" spans="1:22">
      <c r="A43" s="2"/>
      <c r="B43" s="2"/>
      <c r="C43" s="3"/>
      <c r="D43" s="3"/>
      <c r="E43" s="18"/>
      <c r="F43" s="18"/>
      <c r="G43" s="18"/>
      <c r="H43" s="18"/>
      <c r="I43" s="18"/>
      <c r="J43" s="18"/>
      <c r="K43" s="18"/>
      <c r="L43" s="18"/>
      <c r="M43" s="18"/>
      <c r="N43" s="18"/>
      <c r="O43" s="2"/>
      <c r="P43" s="2"/>
      <c r="Q43" s="2"/>
      <c r="R43" s="2"/>
      <c r="S43" s="2"/>
      <c r="V43" s="2"/>
    </row>
    <row r="44" spans="1:22">
      <c r="B44" s="21"/>
      <c r="C44" s="22"/>
      <c r="D44" s="22"/>
      <c r="E44" s="38"/>
      <c r="F44" s="38"/>
      <c r="G44" s="38"/>
      <c r="H44" s="38"/>
      <c r="I44" s="38"/>
      <c r="J44" s="38"/>
      <c r="K44" s="38"/>
      <c r="L44" s="38"/>
      <c r="M44" s="38"/>
      <c r="N44" s="38"/>
      <c r="O44" s="32"/>
      <c r="P44" s="32"/>
      <c r="Q44" s="6"/>
      <c r="R44" s="6"/>
    </row>
  </sheetData>
  <sheetProtection password="CEAA" sheet="1" objects="1" scenarios="1" formatCells="0" formatColumns="0" formatRows="0" insertColumns="0" insertRows="0" deleteColumns="0" deleteRows="0" selectLockedCells="1" sort="0"/>
  <phoneticPr fontId="1"/>
  <conditionalFormatting sqref="E12:N12 C3:C7 A13 A23:A42">
    <cfRule type="cellIs" dxfId="10" priority="6" stopIfTrue="1" operator="equal">
      <formula>""</formula>
    </cfRule>
  </conditionalFormatting>
  <conditionalFormatting sqref="A13:A42">
    <cfRule type="cellIs" dxfId="9" priority="2" stopIfTrue="1" operator="equal">
      <formula>""</formula>
    </cfRule>
  </conditionalFormatting>
  <conditionalFormatting sqref="C2">
    <cfRule type="cellIs" dxfId="8" priority="1" stopIfTrue="1" operator="equal">
      <formula>""</formula>
    </cfRule>
  </conditionalFormatting>
  <dataValidations count="5">
    <dataValidation type="date" errorStyle="warning" imeMode="halfAlpha" showInputMessage="1" showErrorMessage="1" errorTitle="日付入力欄" error="YYYY/MM/DD形式で入力してください。また、本年度中の発表を入力してください。" sqref="B13:B42">
      <formula1>36617</formula1>
      <formula2>43921</formula2>
    </dataValidation>
    <dataValidation imeMode="hiragana" allowBlank="1" showInputMessage="1" showErrorMessage="1" sqref="P13:S42"/>
    <dataValidation type="list" allowBlank="1" showInputMessage="1" showErrorMessage="1" sqref="E13:N42">
      <formula1>"〇"</formula1>
    </dataValidation>
    <dataValidation allowBlank="1" showDropDown="1" showInputMessage="1" showErrorMessage="1" sqref="U4:U22 T5:T22 T23:U43"/>
    <dataValidation type="list" allowBlank="1" showInputMessage="1" showErrorMessage="1" sqref="O13:O42">
      <formula1>"A.研究論文,B.小論文,C1.査読付収録論文,C2.収録論文,D.機関誌論文,E.著書等,F.学術解説等,G.一般口頭発表,H.その他資料"</formula1>
    </dataValidation>
  </dataValidations>
  <pageMargins left="0.39370078740157483" right="0.39370078740157483" top="0.98425196850393704" bottom="0.98425196850393704" header="0.70866141732283472" footer="0.70866141732283472"/>
  <pageSetup paperSize="9" scale="52" fitToHeight="0" pageOrder="overThenDown" orientation="landscape" r:id="rId1"/>
  <headerFooter alignWithMargins="0">
    <oddFooter>&amp;C－&amp;P－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9" tint="0.39997558519241921"/>
    <pageSetUpPr fitToPage="1"/>
  </sheetPr>
  <dimension ref="A1:V27"/>
  <sheetViews>
    <sheetView view="pageBreakPreview" zoomScaleNormal="100" zoomScaleSheetLayoutView="100" workbookViewId="0">
      <selection activeCell="B6" sqref="B6"/>
    </sheetView>
  </sheetViews>
  <sheetFormatPr defaultRowHeight="11.25"/>
  <cols>
    <col min="1" max="1" width="6.375" style="5" customWidth="1"/>
    <col min="2" max="2" width="16" style="5" customWidth="1"/>
    <col min="3" max="3" width="33.75" style="14" customWidth="1"/>
    <col min="4" max="4" width="14.75" style="14" customWidth="1"/>
    <col min="5" max="14" width="9" style="15" customWidth="1"/>
    <col min="15" max="15" width="13.5" style="5" customWidth="1"/>
    <col min="16" max="16" width="26.625" style="5" customWidth="1"/>
    <col min="17" max="17" width="18.75" style="5" customWidth="1"/>
    <col min="18" max="18" width="26.875" style="5" customWidth="1"/>
    <col min="19" max="19" width="18.625" style="5" customWidth="1"/>
    <col min="20" max="20" width="9" style="5" customWidth="1"/>
    <col min="21" max="16384" width="9" style="5"/>
  </cols>
  <sheetData>
    <row r="1" spans="1:22" ht="23.25" customHeight="1">
      <c r="A1" s="1" t="str">
        <f>'1.論文等'!A1</f>
        <v>様式２－６ 外部発表一覧表（28-2）</v>
      </c>
      <c r="B1" s="2"/>
      <c r="C1" s="3"/>
      <c r="D1" s="3"/>
      <c r="E1" s="18"/>
      <c r="F1" s="18"/>
      <c r="G1" s="18"/>
      <c r="H1" s="18"/>
      <c r="I1" s="18"/>
      <c r="J1" s="18"/>
      <c r="K1" s="18"/>
      <c r="L1" s="18"/>
      <c r="M1" s="18"/>
      <c r="N1" s="18"/>
      <c r="O1" s="2"/>
      <c r="P1" s="2"/>
      <c r="Q1" s="4"/>
      <c r="R1" s="4"/>
      <c r="S1" s="2"/>
      <c r="T1" s="27">
        <f ca="1">TODAY()</f>
        <v>42720</v>
      </c>
    </row>
    <row r="2" spans="1:22">
      <c r="A2" s="2"/>
      <c r="B2" s="2"/>
      <c r="C2" s="3"/>
      <c r="D2" s="3"/>
      <c r="E2" s="18"/>
      <c r="F2" s="18"/>
      <c r="G2" s="18"/>
      <c r="H2" s="18"/>
      <c r="I2" s="18"/>
      <c r="J2" s="18"/>
      <c r="K2" s="18"/>
      <c r="L2" s="18"/>
      <c r="M2" s="18"/>
      <c r="N2" s="18"/>
      <c r="O2" s="2"/>
      <c r="P2" s="2"/>
      <c r="Q2" s="2"/>
      <c r="R2" s="2"/>
      <c r="S2" s="2"/>
      <c r="V2" s="2"/>
    </row>
    <row r="3" spans="1:22" ht="24.95" customHeight="1" thickBot="1">
      <c r="A3" s="1" t="s">
        <v>162</v>
      </c>
      <c r="B3" s="2"/>
      <c r="C3" s="3"/>
      <c r="D3" s="3"/>
      <c r="E3" s="18"/>
      <c r="F3" s="18"/>
      <c r="G3" s="18"/>
      <c r="H3" s="18"/>
      <c r="I3" s="18"/>
      <c r="J3" s="18"/>
      <c r="K3" s="18"/>
      <c r="L3" s="18"/>
      <c r="M3" s="18"/>
      <c r="N3" s="18"/>
      <c r="O3" s="2"/>
      <c r="P3" s="2"/>
      <c r="Q3" s="2"/>
      <c r="R3" s="2"/>
      <c r="S3" s="2"/>
      <c r="V3" s="2"/>
    </row>
    <row r="4" spans="1:22" ht="14.25" customHeight="1" thickBot="1">
      <c r="A4" s="42" t="str">
        <f>LEFT(A3,4)</f>
        <v>２．標準</v>
      </c>
      <c r="B4" s="2"/>
      <c r="C4" s="3"/>
      <c r="D4" s="3"/>
      <c r="E4" s="61" t="str">
        <f>'1.論文等'!$E$11</f>
        <v>受託者（法人名）</v>
      </c>
      <c r="F4" s="62"/>
      <c r="G4" s="62"/>
      <c r="H4" s="62"/>
      <c r="I4" s="62"/>
      <c r="J4" s="62"/>
      <c r="K4" s="62"/>
      <c r="L4" s="62"/>
      <c r="M4" s="62"/>
      <c r="N4" s="63"/>
      <c r="O4" s="43"/>
      <c r="P4" s="2"/>
      <c r="Q4" s="2"/>
      <c r="R4" s="2"/>
      <c r="S4" s="2"/>
    </row>
    <row r="5" spans="1:22" s="36" customFormat="1" ht="24" customHeight="1" thickBot="1">
      <c r="A5" s="33" t="s">
        <v>0</v>
      </c>
      <c r="B5" s="34" t="s">
        <v>5</v>
      </c>
      <c r="C5" s="7" t="s">
        <v>9</v>
      </c>
      <c r="D5" s="78"/>
      <c r="E5" s="224" t="str">
        <f>IFERROR('1.論文等'!$E$12&amp;"","")</f>
        <v>Ａ</v>
      </c>
      <c r="F5" s="224" t="str">
        <f>IFERROR('1.論文等'!$F$12&amp;"","")</f>
        <v>Ｂ</v>
      </c>
      <c r="G5" s="225" t="str">
        <f>IFERROR('1.論文等'!$G$12&amp;" ","")</f>
        <v xml:space="preserve"> </v>
      </c>
      <c r="H5" s="224" t="str">
        <f>IFERROR('1.論文等'!$H$12&amp;"","")</f>
        <v/>
      </c>
      <c r="I5" s="224" t="str">
        <f>IFERROR('1.論文等'!$I$12&amp;"","")</f>
        <v/>
      </c>
      <c r="J5" s="224" t="str">
        <f>IFERROR('1.論文等'!$J$12&amp;"","")</f>
        <v/>
      </c>
      <c r="K5" s="224" t="str">
        <f>IFERROR('1.論文等'!$K$12&amp;"","")</f>
        <v/>
      </c>
      <c r="L5" s="224" t="str">
        <f>IFERROR('1.論文等'!$L$12&amp;"","")</f>
        <v/>
      </c>
      <c r="M5" s="224" t="str">
        <f>IFERROR('1.論文等'!$M$12&amp;"","")</f>
        <v/>
      </c>
      <c r="N5" s="224" t="str">
        <f>IFERROR('1.論文等'!$N$12&amp;"","")</f>
        <v/>
      </c>
      <c r="O5" s="34" t="s">
        <v>167</v>
      </c>
      <c r="P5" s="34" t="s">
        <v>10</v>
      </c>
      <c r="Q5" s="9" t="s">
        <v>188</v>
      </c>
      <c r="R5" s="97" t="s">
        <v>234</v>
      </c>
      <c r="S5" s="35" t="s">
        <v>233</v>
      </c>
    </row>
    <row r="6" spans="1:22" s="10" customFormat="1" ht="15" customHeight="1" thickTop="1">
      <c r="A6" s="64">
        <f>ROW()-MATCH("２．標準",$A$1:$A$30,0)-1</f>
        <v>1</v>
      </c>
      <c r="B6" s="44"/>
      <c r="C6" s="53"/>
      <c r="D6" s="86"/>
      <c r="E6" s="50"/>
      <c r="F6" s="50"/>
      <c r="G6" s="50"/>
      <c r="H6" s="50"/>
      <c r="I6" s="50"/>
      <c r="J6" s="50"/>
      <c r="K6" s="50"/>
      <c r="L6" s="50"/>
      <c r="M6" s="50"/>
      <c r="N6" s="50"/>
      <c r="O6" s="53"/>
      <c r="P6" s="53"/>
      <c r="Q6" s="53"/>
      <c r="R6" s="98"/>
      <c r="S6" s="83"/>
    </row>
    <row r="7" spans="1:22" s="10" customFormat="1" ht="15" customHeight="1">
      <c r="A7" s="65">
        <f t="shared" ref="A7:A25" si="0">ROW()-MATCH("２．標準",$A$1:$A$30,0)-1</f>
        <v>2</v>
      </c>
      <c r="B7" s="76"/>
      <c r="C7" s="93"/>
      <c r="D7" s="203"/>
      <c r="E7" s="204"/>
      <c r="F7" s="204"/>
      <c r="G7" s="204"/>
      <c r="H7" s="204"/>
      <c r="I7" s="204"/>
      <c r="J7" s="204"/>
      <c r="K7" s="204"/>
      <c r="L7" s="204"/>
      <c r="M7" s="204"/>
      <c r="N7" s="204"/>
      <c r="O7" s="93"/>
      <c r="P7" s="93"/>
      <c r="Q7" s="93"/>
      <c r="R7" s="99"/>
      <c r="S7" s="96"/>
    </row>
    <row r="8" spans="1:22" s="10" customFormat="1" ht="15" customHeight="1">
      <c r="A8" s="65">
        <f t="shared" si="0"/>
        <v>3</v>
      </c>
      <c r="B8" s="76"/>
      <c r="C8" s="93"/>
      <c r="D8" s="203"/>
      <c r="E8" s="204"/>
      <c r="F8" s="204"/>
      <c r="G8" s="204"/>
      <c r="H8" s="204"/>
      <c r="I8" s="204"/>
      <c r="J8" s="204"/>
      <c r="K8" s="204"/>
      <c r="L8" s="204"/>
      <c r="M8" s="204"/>
      <c r="N8" s="204"/>
      <c r="O8" s="93"/>
      <c r="P8" s="93"/>
      <c r="Q8" s="93"/>
      <c r="R8" s="99"/>
      <c r="S8" s="96"/>
    </row>
    <row r="9" spans="1:22" s="10" customFormat="1" ht="15" customHeight="1">
      <c r="A9" s="65">
        <f t="shared" si="0"/>
        <v>4</v>
      </c>
      <c r="B9" s="76"/>
      <c r="C9" s="93"/>
      <c r="D9" s="203"/>
      <c r="E9" s="204"/>
      <c r="F9" s="204"/>
      <c r="G9" s="204"/>
      <c r="H9" s="204"/>
      <c r="I9" s="204"/>
      <c r="J9" s="204"/>
      <c r="K9" s="204"/>
      <c r="L9" s="204"/>
      <c r="M9" s="204"/>
      <c r="N9" s="204"/>
      <c r="O9" s="93"/>
      <c r="P9" s="93"/>
      <c r="Q9" s="93"/>
      <c r="R9" s="99"/>
      <c r="S9" s="96"/>
    </row>
    <row r="10" spans="1:22" s="10" customFormat="1" ht="15" customHeight="1">
      <c r="A10" s="65">
        <f t="shared" si="0"/>
        <v>5</v>
      </c>
      <c r="B10" s="76"/>
      <c r="C10" s="93"/>
      <c r="D10" s="203"/>
      <c r="E10" s="204"/>
      <c r="F10" s="204"/>
      <c r="G10" s="204"/>
      <c r="H10" s="204"/>
      <c r="I10" s="204"/>
      <c r="J10" s="204"/>
      <c r="K10" s="204"/>
      <c r="L10" s="204"/>
      <c r="M10" s="204"/>
      <c r="N10" s="204"/>
      <c r="O10" s="93"/>
      <c r="P10" s="93"/>
      <c r="Q10" s="93"/>
      <c r="R10" s="99"/>
      <c r="S10" s="96"/>
    </row>
    <row r="11" spans="1:22" s="10" customFormat="1" ht="15" customHeight="1">
      <c r="A11" s="65">
        <f t="shared" si="0"/>
        <v>6</v>
      </c>
      <c r="B11" s="76"/>
      <c r="C11" s="93"/>
      <c r="D11" s="203"/>
      <c r="E11" s="204"/>
      <c r="F11" s="204"/>
      <c r="G11" s="204"/>
      <c r="H11" s="204"/>
      <c r="I11" s="204"/>
      <c r="J11" s="204"/>
      <c r="K11" s="204"/>
      <c r="L11" s="204"/>
      <c r="M11" s="204"/>
      <c r="N11" s="204"/>
      <c r="O11" s="93"/>
      <c r="P11" s="93"/>
      <c r="Q11" s="93"/>
      <c r="R11" s="99"/>
      <c r="S11" s="96"/>
    </row>
    <row r="12" spans="1:22" s="10" customFormat="1" ht="15" customHeight="1">
      <c r="A12" s="65">
        <f t="shared" si="0"/>
        <v>7</v>
      </c>
      <c r="B12" s="76"/>
      <c r="C12" s="93"/>
      <c r="D12" s="203"/>
      <c r="E12" s="204"/>
      <c r="F12" s="204"/>
      <c r="G12" s="204"/>
      <c r="H12" s="204"/>
      <c r="I12" s="204"/>
      <c r="J12" s="204"/>
      <c r="K12" s="204"/>
      <c r="L12" s="204"/>
      <c r="M12" s="204"/>
      <c r="N12" s="204"/>
      <c r="O12" s="93"/>
      <c r="P12" s="93"/>
      <c r="Q12" s="93"/>
      <c r="R12" s="99"/>
      <c r="S12" s="96"/>
    </row>
    <row r="13" spans="1:22" s="10" customFormat="1" ht="15" customHeight="1">
      <c r="A13" s="65">
        <f t="shared" si="0"/>
        <v>8</v>
      </c>
      <c r="B13" s="76"/>
      <c r="C13" s="93"/>
      <c r="D13" s="203"/>
      <c r="E13" s="204"/>
      <c r="F13" s="204"/>
      <c r="G13" s="204"/>
      <c r="H13" s="204"/>
      <c r="I13" s="204"/>
      <c r="J13" s="204"/>
      <c r="K13" s="204"/>
      <c r="L13" s="204"/>
      <c r="M13" s="204"/>
      <c r="N13" s="204"/>
      <c r="O13" s="93"/>
      <c r="P13" s="93"/>
      <c r="Q13" s="93"/>
      <c r="R13" s="99"/>
      <c r="S13" s="96"/>
    </row>
    <row r="14" spans="1:22" s="10" customFormat="1" ht="15" customHeight="1">
      <c r="A14" s="65">
        <f t="shared" si="0"/>
        <v>9</v>
      </c>
      <c r="B14" s="76"/>
      <c r="C14" s="93"/>
      <c r="D14" s="203"/>
      <c r="E14" s="204"/>
      <c r="F14" s="204"/>
      <c r="G14" s="204"/>
      <c r="H14" s="204"/>
      <c r="I14" s="204"/>
      <c r="J14" s="204"/>
      <c r="K14" s="204"/>
      <c r="L14" s="204"/>
      <c r="M14" s="204"/>
      <c r="N14" s="204"/>
      <c r="O14" s="93"/>
      <c r="P14" s="93"/>
      <c r="Q14" s="93"/>
      <c r="R14" s="99"/>
      <c r="S14" s="96"/>
    </row>
    <row r="15" spans="1:22" s="10" customFormat="1" ht="15" customHeight="1">
      <c r="A15" s="65">
        <f t="shared" si="0"/>
        <v>10</v>
      </c>
      <c r="B15" s="76"/>
      <c r="C15" s="93"/>
      <c r="D15" s="203"/>
      <c r="E15" s="204"/>
      <c r="F15" s="204"/>
      <c r="G15" s="204"/>
      <c r="H15" s="204"/>
      <c r="I15" s="204"/>
      <c r="J15" s="204"/>
      <c r="K15" s="204"/>
      <c r="L15" s="204"/>
      <c r="M15" s="204"/>
      <c r="N15" s="204"/>
      <c r="O15" s="93"/>
      <c r="P15" s="93"/>
      <c r="Q15" s="93"/>
      <c r="R15" s="99"/>
      <c r="S15" s="96"/>
    </row>
    <row r="16" spans="1:22" s="10" customFormat="1" ht="15" customHeight="1">
      <c r="A16" s="65">
        <f t="shared" si="0"/>
        <v>11</v>
      </c>
      <c r="B16" s="76"/>
      <c r="C16" s="93"/>
      <c r="D16" s="203"/>
      <c r="E16" s="204"/>
      <c r="F16" s="204"/>
      <c r="G16" s="204"/>
      <c r="H16" s="204"/>
      <c r="I16" s="204"/>
      <c r="J16" s="204"/>
      <c r="K16" s="204"/>
      <c r="L16" s="204"/>
      <c r="M16" s="204"/>
      <c r="N16" s="204"/>
      <c r="O16" s="93"/>
      <c r="P16" s="93"/>
      <c r="Q16" s="93"/>
      <c r="R16" s="99"/>
      <c r="S16" s="96"/>
    </row>
    <row r="17" spans="1:22" s="10" customFormat="1" ht="15" customHeight="1">
      <c r="A17" s="65">
        <f t="shared" si="0"/>
        <v>12</v>
      </c>
      <c r="B17" s="76"/>
      <c r="C17" s="93"/>
      <c r="D17" s="203"/>
      <c r="E17" s="204"/>
      <c r="F17" s="204"/>
      <c r="G17" s="204"/>
      <c r="H17" s="204"/>
      <c r="I17" s="204"/>
      <c r="J17" s="204"/>
      <c r="K17" s="204"/>
      <c r="L17" s="204"/>
      <c r="M17" s="204"/>
      <c r="N17" s="204"/>
      <c r="O17" s="93"/>
      <c r="P17" s="93"/>
      <c r="Q17" s="93"/>
      <c r="R17" s="99"/>
      <c r="S17" s="96"/>
    </row>
    <row r="18" spans="1:22" s="10" customFormat="1" ht="15" customHeight="1">
      <c r="A18" s="65">
        <f t="shared" si="0"/>
        <v>13</v>
      </c>
      <c r="B18" s="76"/>
      <c r="C18" s="93"/>
      <c r="D18" s="203"/>
      <c r="E18" s="204"/>
      <c r="F18" s="204"/>
      <c r="G18" s="204"/>
      <c r="H18" s="204"/>
      <c r="I18" s="204"/>
      <c r="J18" s="204"/>
      <c r="K18" s="204"/>
      <c r="L18" s="204"/>
      <c r="M18" s="204"/>
      <c r="N18" s="204"/>
      <c r="O18" s="93"/>
      <c r="P18" s="93"/>
      <c r="Q18" s="93"/>
      <c r="R18" s="99"/>
      <c r="S18" s="96"/>
    </row>
    <row r="19" spans="1:22" s="10" customFormat="1" ht="15" customHeight="1">
      <c r="A19" s="65">
        <f t="shared" si="0"/>
        <v>14</v>
      </c>
      <c r="B19" s="76"/>
      <c r="C19" s="93"/>
      <c r="D19" s="203"/>
      <c r="E19" s="204"/>
      <c r="F19" s="204"/>
      <c r="G19" s="204"/>
      <c r="H19" s="204"/>
      <c r="I19" s="204"/>
      <c r="J19" s="204"/>
      <c r="K19" s="204"/>
      <c r="L19" s="204"/>
      <c r="M19" s="204"/>
      <c r="N19" s="204"/>
      <c r="O19" s="93"/>
      <c r="P19" s="93"/>
      <c r="Q19" s="93"/>
      <c r="R19" s="99"/>
      <c r="S19" s="96"/>
    </row>
    <row r="20" spans="1:22" s="10" customFormat="1" ht="15" customHeight="1">
      <c r="A20" s="65">
        <f t="shared" si="0"/>
        <v>15</v>
      </c>
      <c r="B20" s="76"/>
      <c r="C20" s="93"/>
      <c r="D20" s="203"/>
      <c r="E20" s="204"/>
      <c r="F20" s="204"/>
      <c r="G20" s="204"/>
      <c r="H20" s="204"/>
      <c r="I20" s="204"/>
      <c r="J20" s="204"/>
      <c r="K20" s="204"/>
      <c r="L20" s="204"/>
      <c r="M20" s="204"/>
      <c r="N20" s="204"/>
      <c r="O20" s="93"/>
      <c r="P20" s="93"/>
      <c r="Q20" s="93"/>
      <c r="R20" s="99"/>
      <c r="S20" s="96"/>
    </row>
    <row r="21" spans="1:22" s="10" customFormat="1" ht="15" customHeight="1">
      <c r="A21" s="65">
        <f t="shared" si="0"/>
        <v>16</v>
      </c>
      <c r="B21" s="76"/>
      <c r="C21" s="93"/>
      <c r="D21" s="203"/>
      <c r="E21" s="204"/>
      <c r="F21" s="204"/>
      <c r="G21" s="204"/>
      <c r="H21" s="204"/>
      <c r="I21" s="204"/>
      <c r="J21" s="204"/>
      <c r="K21" s="204"/>
      <c r="L21" s="204"/>
      <c r="M21" s="204"/>
      <c r="N21" s="204"/>
      <c r="O21" s="93"/>
      <c r="P21" s="93"/>
      <c r="Q21" s="93"/>
      <c r="R21" s="99"/>
      <c r="S21" s="96"/>
    </row>
    <row r="22" spans="1:22" s="10" customFormat="1" ht="15" customHeight="1">
      <c r="A22" s="65">
        <f t="shared" si="0"/>
        <v>17</v>
      </c>
      <c r="B22" s="76"/>
      <c r="C22" s="93"/>
      <c r="D22" s="203"/>
      <c r="E22" s="204"/>
      <c r="F22" s="204"/>
      <c r="G22" s="204"/>
      <c r="H22" s="204"/>
      <c r="I22" s="204"/>
      <c r="J22" s="204"/>
      <c r="K22" s="204"/>
      <c r="L22" s="204"/>
      <c r="M22" s="204"/>
      <c r="N22" s="204"/>
      <c r="O22" s="93"/>
      <c r="P22" s="93"/>
      <c r="Q22" s="93"/>
      <c r="R22" s="99"/>
      <c r="S22" s="96"/>
    </row>
    <row r="23" spans="1:22" s="10" customFormat="1" ht="15" customHeight="1">
      <c r="A23" s="65">
        <f t="shared" si="0"/>
        <v>18</v>
      </c>
      <c r="B23" s="46"/>
      <c r="C23" s="54"/>
      <c r="D23" s="87"/>
      <c r="E23" s="51"/>
      <c r="F23" s="51"/>
      <c r="G23" s="51"/>
      <c r="H23" s="51"/>
      <c r="I23" s="51"/>
      <c r="J23" s="51"/>
      <c r="K23" s="51"/>
      <c r="L23" s="51"/>
      <c r="M23" s="51"/>
      <c r="N23" s="51"/>
      <c r="O23" s="54"/>
      <c r="P23" s="54"/>
      <c r="Q23" s="54"/>
      <c r="R23" s="100"/>
      <c r="S23" s="84"/>
    </row>
    <row r="24" spans="1:22" s="10" customFormat="1" ht="15" customHeight="1">
      <c r="A24" s="65">
        <f t="shared" si="0"/>
        <v>19</v>
      </c>
      <c r="B24" s="46"/>
      <c r="C24" s="54"/>
      <c r="D24" s="87"/>
      <c r="E24" s="51"/>
      <c r="F24" s="51"/>
      <c r="G24" s="51"/>
      <c r="H24" s="51"/>
      <c r="I24" s="51"/>
      <c r="J24" s="51"/>
      <c r="K24" s="51"/>
      <c r="L24" s="51"/>
      <c r="M24" s="51"/>
      <c r="N24" s="51"/>
      <c r="O24" s="54"/>
      <c r="P24" s="54"/>
      <c r="Q24" s="54"/>
      <c r="R24" s="100"/>
      <c r="S24" s="84"/>
    </row>
    <row r="25" spans="1:22" s="10" customFormat="1" ht="15" customHeight="1" thickBot="1">
      <c r="A25" s="41">
        <f t="shared" si="0"/>
        <v>20</v>
      </c>
      <c r="B25" s="48" t="s">
        <v>144</v>
      </c>
      <c r="C25" s="55"/>
      <c r="D25" s="88"/>
      <c r="E25" s="52"/>
      <c r="F25" s="52"/>
      <c r="G25" s="52"/>
      <c r="H25" s="52"/>
      <c r="I25" s="52"/>
      <c r="J25" s="52"/>
      <c r="K25" s="52"/>
      <c r="L25" s="52"/>
      <c r="M25" s="52"/>
      <c r="N25" s="52"/>
      <c r="O25" s="55"/>
      <c r="P25" s="55"/>
      <c r="Q25" s="55"/>
      <c r="R25" s="101"/>
      <c r="S25" s="85"/>
      <c r="V25" s="11"/>
    </row>
    <row r="26" spans="1:22">
      <c r="A26" s="6"/>
      <c r="B26" s="6"/>
      <c r="C26" s="12"/>
      <c r="D26" s="12"/>
      <c r="E26" s="19"/>
      <c r="F26" s="19"/>
      <c r="G26" s="19"/>
      <c r="H26" s="19"/>
      <c r="I26" s="19"/>
      <c r="J26" s="19"/>
      <c r="K26" s="19"/>
      <c r="L26" s="19"/>
      <c r="M26" s="19"/>
      <c r="N26" s="19"/>
      <c r="O26" s="6"/>
      <c r="P26" s="6"/>
      <c r="Q26" s="6"/>
      <c r="R26" s="6"/>
      <c r="S26" s="6"/>
    </row>
    <row r="27" spans="1:22">
      <c r="B27" s="21"/>
      <c r="C27" s="22"/>
      <c r="D27" s="22"/>
      <c r="E27" s="38"/>
      <c r="F27" s="38"/>
      <c r="G27" s="38"/>
      <c r="H27" s="38"/>
      <c r="I27" s="38"/>
      <c r="J27" s="38"/>
      <c r="K27" s="38"/>
      <c r="L27" s="38"/>
      <c r="M27" s="38"/>
      <c r="N27" s="38"/>
      <c r="O27" s="32"/>
      <c r="P27" s="32"/>
      <c r="Q27" s="6"/>
      <c r="R27" s="6"/>
    </row>
  </sheetData>
  <sheetProtection password="CEAA" sheet="1" objects="1" scenarios="1" formatCells="0" formatColumns="0" formatRows="0" insertColumns="0" insertRows="0" deleteColumns="0" deleteRows="0" selectLockedCells="1" sort="0"/>
  <phoneticPr fontId="1"/>
  <conditionalFormatting sqref="A6:A25">
    <cfRule type="cellIs" dxfId="7" priority="10" stopIfTrue="1" operator="equal">
      <formula>""</formula>
    </cfRule>
  </conditionalFormatting>
  <conditionalFormatting sqref="D5:D25">
    <cfRule type="cellIs" dxfId="6" priority="9" stopIfTrue="1" operator="notEqual">
      <formula>""</formula>
    </cfRule>
  </conditionalFormatting>
  <conditionalFormatting sqref="E5:N5">
    <cfRule type="containsBlanks" dxfId="5" priority="1" stopIfTrue="1">
      <formula>LEN(TRIM(E5))=0</formula>
    </cfRule>
  </conditionalFormatting>
  <dataValidations count="5">
    <dataValidation type="list" allowBlank="1" showInputMessage="1" showErrorMessage="1" sqref="E6:N25">
      <formula1>"〇"</formula1>
    </dataValidation>
    <dataValidation imeMode="hiragana" allowBlank="1" showInputMessage="1" showErrorMessage="1" sqref="P6:S25"/>
    <dataValidation type="date" errorStyle="warning" imeMode="halfAlpha" showInputMessage="1" showErrorMessage="1" errorTitle="日付入力欄" error="YYYY/MM/DD形式で入力してください。また、本年度中の発表を入力してください。" sqref="B6:B25">
      <formula1>36617</formula1>
      <formula2>43921</formula2>
    </dataValidation>
    <dataValidation type="list" allowBlank="1" showInputMessage="1" showErrorMessage="1" sqref="O6:O25">
      <formula1>"I.標準化提案,J.標準化採択"</formula1>
    </dataValidation>
    <dataValidation allowBlank="1" showDropDown="1" showInputMessage="1" showErrorMessage="1" sqref="T2:U26"/>
  </dataValidations>
  <pageMargins left="0.39370078740157483" right="0.39370078740157483" top="0.98425196850393704" bottom="0.98425196850393704" header="0.70866141732283472" footer="0.70866141732283472"/>
  <pageSetup paperSize="9" scale="52" fitToHeight="0" pageOrder="overThenDown" orientation="landscape" r:id="rId1"/>
  <headerFooter alignWithMargins="0">
    <oddFooter>&amp;C－&amp;P－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V27"/>
  <sheetViews>
    <sheetView view="pageBreakPreview" zoomScaleNormal="100" zoomScaleSheetLayoutView="100" workbookViewId="0">
      <selection activeCell="B6" sqref="B6"/>
    </sheetView>
  </sheetViews>
  <sheetFormatPr defaultRowHeight="11.25"/>
  <cols>
    <col min="1" max="1" width="6.375" style="5" customWidth="1"/>
    <col min="2" max="2" width="16" style="5" customWidth="1"/>
    <col min="3" max="3" width="33.75" style="14" customWidth="1"/>
    <col min="4" max="4" width="14.75" style="14" customWidth="1"/>
    <col min="5" max="14" width="9" style="15" customWidth="1"/>
    <col min="15" max="15" width="13.5" style="5" customWidth="1"/>
    <col min="16" max="16" width="26.625" style="5" customWidth="1"/>
    <col min="17" max="17" width="18.75" style="5" customWidth="1"/>
    <col min="18" max="18" width="26.875" style="5" customWidth="1"/>
    <col min="19" max="19" width="18.625" style="5" customWidth="1"/>
    <col min="20" max="20" width="9" style="5" customWidth="1"/>
    <col min="21" max="16384" width="9" style="5"/>
  </cols>
  <sheetData>
    <row r="1" spans="1:20" ht="23.25" customHeight="1">
      <c r="A1" s="1" t="str">
        <f>'1.論文等'!A1</f>
        <v>様式２－６ 外部発表一覧表（28-2）</v>
      </c>
      <c r="B1" s="2"/>
      <c r="C1" s="3"/>
      <c r="D1" s="3"/>
      <c r="E1" s="18"/>
      <c r="F1" s="18"/>
      <c r="G1" s="18"/>
      <c r="H1" s="18"/>
      <c r="I1" s="18"/>
      <c r="J1" s="18"/>
      <c r="K1" s="18"/>
      <c r="L1" s="18"/>
      <c r="M1" s="18"/>
      <c r="N1" s="18"/>
      <c r="O1" s="2"/>
      <c r="P1" s="2"/>
      <c r="Q1" s="4"/>
      <c r="R1" s="4"/>
      <c r="S1" s="2"/>
      <c r="T1" s="27">
        <f ca="1">TODAY()</f>
        <v>42720</v>
      </c>
    </row>
    <row r="2" spans="1:20">
      <c r="A2" s="6"/>
      <c r="B2" s="6"/>
      <c r="C2" s="12"/>
      <c r="D2" s="12"/>
      <c r="E2" s="19"/>
      <c r="F2" s="19"/>
      <c r="G2" s="19"/>
      <c r="H2" s="19"/>
      <c r="I2" s="19"/>
      <c r="J2" s="19"/>
      <c r="K2" s="19"/>
      <c r="L2" s="19"/>
      <c r="M2" s="19"/>
      <c r="N2" s="19"/>
      <c r="O2" s="6"/>
      <c r="P2" s="6"/>
      <c r="Q2" s="6"/>
      <c r="R2" s="6"/>
      <c r="S2" s="6"/>
    </row>
    <row r="3" spans="1:20" ht="24.95" customHeight="1" thickBot="1">
      <c r="A3" s="1" t="s">
        <v>163</v>
      </c>
      <c r="B3" s="2"/>
      <c r="C3" s="3"/>
      <c r="D3" s="3"/>
      <c r="E3" s="18"/>
      <c r="F3" s="18"/>
      <c r="G3" s="18"/>
      <c r="H3" s="18"/>
      <c r="I3" s="18"/>
      <c r="J3" s="18"/>
      <c r="K3" s="18"/>
      <c r="L3" s="18"/>
      <c r="M3" s="18"/>
      <c r="N3" s="18"/>
      <c r="O3" s="2"/>
      <c r="P3" s="2"/>
      <c r="Q3" s="2"/>
      <c r="R3" s="2"/>
      <c r="S3" s="2"/>
    </row>
    <row r="4" spans="1:20" ht="15" customHeight="1" thickBot="1">
      <c r="A4" s="42" t="str">
        <f>LEFT(A3,4)</f>
        <v>３．成果</v>
      </c>
      <c r="B4" s="2"/>
      <c r="C4" s="3"/>
      <c r="D4" s="3"/>
      <c r="E4" s="61" t="str">
        <f>'1.論文等'!$E$11</f>
        <v>受託者（法人名）</v>
      </c>
      <c r="F4" s="62"/>
      <c r="G4" s="62"/>
      <c r="H4" s="62"/>
      <c r="I4" s="62"/>
      <c r="J4" s="62"/>
      <c r="K4" s="62"/>
      <c r="L4" s="62"/>
      <c r="M4" s="62"/>
      <c r="N4" s="63"/>
      <c r="O4" s="43"/>
      <c r="P4" s="2"/>
      <c r="Q4" s="2"/>
      <c r="R4" s="2"/>
      <c r="S4" s="2"/>
    </row>
    <row r="5" spans="1:20" s="36" customFormat="1" ht="25.5" customHeight="1" thickBot="1">
      <c r="A5" s="33" t="s">
        <v>0</v>
      </c>
      <c r="B5" s="34" t="s">
        <v>5</v>
      </c>
      <c r="C5" s="7" t="s">
        <v>7</v>
      </c>
      <c r="D5" s="71"/>
      <c r="E5" s="224" t="str">
        <f>IFERROR('1.論文等'!$E$12&amp;"","")</f>
        <v>Ａ</v>
      </c>
      <c r="F5" s="224" t="str">
        <f>IFERROR('1.論文等'!$F$12&amp;"","")</f>
        <v>Ｂ</v>
      </c>
      <c r="G5" s="224" t="str">
        <f>IFERROR('1.論文等'!$G$12&amp;" ","")</f>
        <v xml:space="preserve"> </v>
      </c>
      <c r="H5" s="224" t="str">
        <f>IFERROR('1.論文等'!$H$12&amp;"","")</f>
        <v/>
      </c>
      <c r="I5" s="224" t="str">
        <f>IFERROR('1.論文等'!$I$12&amp;"","")</f>
        <v/>
      </c>
      <c r="J5" s="224" t="str">
        <f>IFERROR('1.論文等'!$J$12&amp;"","")</f>
        <v/>
      </c>
      <c r="K5" s="224" t="str">
        <f>IFERROR('1.論文等'!$K$12&amp;"","")</f>
        <v/>
      </c>
      <c r="L5" s="224" t="str">
        <f>IFERROR('1.論文等'!$L$12&amp;"","")</f>
        <v/>
      </c>
      <c r="M5" s="224" t="str">
        <f>IFERROR('1.論文等'!$M$12&amp;"","")</f>
        <v/>
      </c>
      <c r="N5" s="224" t="str">
        <f>IFERROR('1.論文等'!$N$12&amp;"","")</f>
        <v/>
      </c>
      <c r="O5" s="34" t="s">
        <v>167</v>
      </c>
      <c r="P5" s="34" t="s">
        <v>8</v>
      </c>
      <c r="Q5" s="9" t="s">
        <v>101</v>
      </c>
      <c r="R5" s="97" t="s">
        <v>145</v>
      </c>
      <c r="S5" s="35" t="s">
        <v>235</v>
      </c>
    </row>
    <row r="6" spans="1:20" s="10" customFormat="1" ht="15" customHeight="1" thickTop="1">
      <c r="A6" s="64">
        <f>ROW()-MATCH("３．成果",$A$1:$A$30,0)-1</f>
        <v>1</v>
      </c>
      <c r="B6" s="44"/>
      <c r="C6" s="53"/>
      <c r="D6" s="89"/>
      <c r="E6" s="50"/>
      <c r="F6" s="50"/>
      <c r="G6" s="50"/>
      <c r="H6" s="50"/>
      <c r="I6" s="50"/>
      <c r="J6" s="50"/>
      <c r="K6" s="50"/>
      <c r="L6" s="50"/>
      <c r="M6" s="50"/>
      <c r="N6" s="50"/>
      <c r="O6" s="53"/>
      <c r="P6" s="53"/>
      <c r="Q6" s="53"/>
      <c r="R6" s="98"/>
      <c r="S6" s="83"/>
    </row>
    <row r="7" spans="1:20" s="10" customFormat="1" ht="15" customHeight="1">
      <c r="A7" s="65">
        <f t="shared" ref="A7:A25" si="0">ROW()-MATCH("３．成果",$A$1:$A$30,0)-1</f>
        <v>2</v>
      </c>
      <c r="B7" s="76"/>
      <c r="C7" s="93"/>
      <c r="D7" s="211"/>
      <c r="E7" s="204"/>
      <c r="F7" s="204"/>
      <c r="G7" s="204"/>
      <c r="H7" s="204"/>
      <c r="I7" s="204"/>
      <c r="J7" s="204"/>
      <c r="K7" s="204"/>
      <c r="L7" s="204"/>
      <c r="M7" s="204"/>
      <c r="N7" s="204"/>
      <c r="O7" s="93"/>
      <c r="P7" s="93"/>
      <c r="Q7" s="93"/>
      <c r="R7" s="99"/>
      <c r="S7" s="96"/>
    </row>
    <row r="8" spans="1:20" s="10" customFormat="1" ht="15" customHeight="1">
      <c r="A8" s="65">
        <f t="shared" si="0"/>
        <v>3</v>
      </c>
      <c r="B8" s="76"/>
      <c r="C8" s="93"/>
      <c r="D8" s="211"/>
      <c r="E8" s="204"/>
      <c r="F8" s="204"/>
      <c r="G8" s="204"/>
      <c r="H8" s="204"/>
      <c r="I8" s="204"/>
      <c r="J8" s="204"/>
      <c r="K8" s="204"/>
      <c r="L8" s="204"/>
      <c r="M8" s="204"/>
      <c r="N8" s="204"/>
      <c r="O8" s="93"/>
      <c r="P8" s="93"/>
      <c r="Q8" s="93"/>
      <c r="R8" s="99"/>
      <c r="S8" s="96"/>
    </row>
    <row r="9" spans="1:20" s="10" customFormat="1" ht="15" customHeight="1">
      <c r="A9" s="65">
        <f t="shared" si="0"/>
        <v>4</v>
      </c>
      <c r="B9" s="76"/>
      <c r="C9" s="93"/>
      <c r="D9" s="211"/>
      <c r="E9" s="204"/>
      <c r="F9" s="204"/>
      <c r="G9" s="204"/>
      <c r="H9" s="204"/>
      <c r="I9" s="204"/>
      <c r="J9" s="204"/>
      <c r="K9" s="204"/>
      <c r="L9" s="204"/>
      <c r="M9" s="204"/>
      <c r="N9" s="204"/>
      <c r="O9" s="93"/>
      <c r="P9" s="93"/>
      <c r="Q9" s="93"/>
      <c r="R9" s="99"/>
      <c r="S9" s="96"/>
    </row>
    <row r="10" spans="1:20" s="10" customFormat="1" ht="15" customHeight="1">
      <c r="A10" s="65">
        <f t="shared" si="0"/>
        <v>5</v>
      </c>
      <c r="B10" s="76"/>
      <c r="C10" s="93"/>
      <c r="D10" s="211"/>
      <c r="E10" s="204"/>
      <c r="F10" s="204"/>
      <c r="G10" s="204"/>
      <c r="H10" s="204"/>
      <c r="I10" s="204"/>
      <c r="J10" s="204"/>
      <c r="K10" s="204"/>
      <c r="L10" s="204"/>
      <c r="M10" s="204"/>
      <c r="N10" s="204"/>
      <c r="O10" s="93"/>
      <c r="P10" s="93"/>
      <c r="Q10" s="93"/>
      <c r="R10" s="99"/>
      <c r="S10" s="96"/>
    </row>
    <row r="11" spans="1:20" s="10" customFormat="1" ht="15" customHeight="1">
      <c r="A11" s="65">
        <f t="shared" si="0"/>
        <v>6</v>
      </c>
      <c r="B11" s="76"/>
      <c r="C11" s="93"/>
      <c r="D11" s="211"/>
      <c r="E11" s="204"/>
      <c r="F11" s="204"/>
      <c r="G11" s="204"/>
      <c r="H11" s="204"/>
      <c r="I11" s="204"/>
      <c r="J11" s="204"/>
      <c r="K11" s="204"/>
      <c r="L11" s="204"/>
      <c r="M11" s="204"/>
      <c r="N11" s="204"/>
      <c r="O11" s="93"/>
      <c r="P11" s="93"/>
      <c r="Q11" s="93"/>
      <c r="R11" s="99"/>
      <c r="S11" s="96"/>
    </row>
    <row r="12" spans="1:20" s="10" customFormat="1" ht="15" customHeight="1">
      <c r="A12" s="65">
        <f t="shared" si="0"/>
        <v>7</v>
      </c>
      <c r="B12" s="76"/>
      <c r="C12" s="93"/>
      <c r="D12" s="211"/>
      <c r="E12" s="204"/>
      <c r="F12" s="204"/>
      <c r="G12" s="204"/>
      <c r="H12" s="204"/>
      <c r="I12" s="204"/>
      <c r="J12" s="204"/>
      <c r="K12" s="204"/>
      <c r="L12" s="204"/>
      <c r="M12" s="204"/>
      <c r="N12" s="204"/>
      <c r="O12" s="93"/>
      <c r="P12" s="93"/>
      <c r="Q12" s="93"/>
      <c r="R12" s="99"/>
      <c r="S12" s="96"/>
    </row>
    <row r="13" spans="1:20" s="10" customFormat="1" ht="15" customHeight="1">
      <c r="A13" s="65">
        <f t="shared" si="0"/>
        <v>8</v>
      </c>
      <c r="B13" s="76"/>
      <c r="C13" s="93"/>
      <c r="D13" s="211"/>
      <c r="E13" s="204"/>
      <c r="F13" s="204"/>
      <c r="G13" s="204"/>
      <c r="H13" s="204"/>
      <c r="I13" s="204"/>
      <c r="J13" s="204"/>
      <c r="K13" s="204"/>
      <c r="L13" s="204"/>
      <c r="M13" s="204"/>
      <c r="N13" s="204"/>
      <c r="O13" s="93"/>
      <c r="P13" s="93"/>
      <c r="Q13" s="93"/>
      <c r="R13" s="99"/>
      <c r="S13" s="96"/>
    </row>
    <row r="14" spans="1:20" s="10" customFormat="1" ht="15" customHeight="1">
      <c r="A14" s="65">
        <f t="shared" si="0"/>
        <v>9</v>
      </c>
      <c r="B14" s="76"/>
      <c r="C14" s="93"/>
      <c r="D14" s="211"/>
      <c r="E14" s="204"/>
      <c r="F14" s="204"/>
      <c r="G14" s="204"/>
      <c r="H14" s="204"/>
      <c r="I14" s="204"/>
      <c r="J14" s="204"/>
      <c r="K14" s="204"/>
      <c r="L14" s="204"/>
      <c r="M14" s="204"/>
      <c r="N14" s="204"/>
      <c r="O14" s="93"/>
      <c r="P14" s="93"/>
      <c r="Q14" s="93"/>
      <c r="R14" s="99"/>
      <c r="S14" s="96"/>
    </row>
    <row r="15" spans="1:20" s="10" customFormat="1" ht="15" customHeight="1">
      <c r="A15" s="65">
        <f t="shared" si="0"/>
        <v>10</v>
      </c>
      <c r="B15" s="76"/>
      <c r="C15" s="93"/>
      <c r="D15" s="211"/>
      <c r="E15" s="204"/>
      <c r="F15" s="204"/>
      <c r="G15" s="204"/>
      <c r="H15" s="204"/>
      <c r="I15" s="204"/>
      <c r="J15" s="204"/>
      <c r="K15" s="204"/>
      <c r="L15" s="204"/>
      <c r="M15" s="204"/>
      <c r="N15" s="204"/>
      <c r="O15" s="93"/>
      <c r="P15" s="93"/>
      <c r="Q15" s="93"/>
      <c r="R15" s="99"/>
      <c r="S15" s="96"/>
    </row>
    <row r="16" spans="1:20" s="10" customFormat="1" ht="15" customHeight="1">
      <c r="A16" s="65">
        <f t="shared" si="0"/>
        <v>11</v>
      </c>
      <c r="B16" s="76"/>
      <c r="C16" s="93"/>
      <c r="D16" s="211"/>
      <c r="E16" s="204"/>
      <c r="F16" s="204"/>
      <c r="G16" s="204"/>
      <c r="H16" s="204"/>
      <c r="I16" s="204"/>
      <c r="J16" s="204"/>
      <c r="K16" s="204"/>
      <c r="L16" s="204"/>
      <c r="M16" s="204"/>
      <c r="N16" s="204"/>
      <c r="O16" s="93"/>
      <c r="P16" s="93"/>
      <c r="Q16" s="93"/>
      <c r="R16" s="99"/>
      <c r="S16" s="96"/>
    </row>
    <row r="17" spans="1:22" s="10" customFormat="1" ht="15" customHeight="1">
      <c r="A17" s="65">
        <f t="shared" si="0"/>
        <v>12</v>
      </c>
      <c r="B17" s="76"/>
      <c r="C17" s="93"/>
      <c r="D17" s="211"/>
      <c r="E17" s="204"/>
      <c r="F17" s="204"/>
      <c r="G17" s="204"/>
      <c r="H17" s="204"/>
      <c r="I17" s="204"/>
      <c r="J17" s="204"/>
      <c r="K17" s="204"/>
      <c r="L17" s="204"/>
      <c r="M17" s="204"/>
      <c r="N17" s="204"/>
      <c r="O17" s="93"/>
      <c r="P17" s="93"/>
      <c r="Q17" s="93"/>
      <c r="R17" s="99"/>
      <c r="S17" s="96"/>
    </row>
    <row r="18" spans="1:22" s="10" customFormat="1" ht="15" customHeight="1">
      <c r="A18" s="65">
        <f t="shared" si="0"/>
        <v>13</v>
      </c>
      <c r="B18" s="76"/>
      <c r="C18" s="93"/>
      <c r="D18" s="211"/>
      <c r="E18" s="204"/>
      <c r="F18" s="204"/>
      <c r="G18" s="204"/>
      <c r="H18" s="204"/>
      <c r="I18" s="204"/>
      <c r="J18" s="204"/>
      <c r="K18" s="204"/>
      <c r="L18" s="204"/>
      <c r="M18" s="204"/>
      <c r="N18" s="204"/>
      <c r="O18" s="93"/>
      <c r="P18" s="93"/>
      <c r="Q18" s="93"/>
      <c r="R18" s="99"/>
      <c r="S18" s="96"/>
    </row>
    <row r="19" spans="1:22" s="10" customFormat="1" ht="15" customHeight="1">
      <c r="A19" s="65">
        <f t="shared" si="0"/>
        <v>14</v>
      </c>
      <c r="B19" s="76"/>
      <c r="C19" s="93"/>
      <c r="D19" s="211"/>
      <c r="E19" s="204"/>
      <c r="F19" s="204"/>
      <c r="G19" s="204"/>
      <c r="H19" s="204"/>
      <c r="I19" s="204"/>
      <c r="J19" s="204"/>
      <c r="K19" s="204"/>
      <c r="L19" s="204"/>
      <c r="M19" s="204"/>
      <c r="N19" s="204"/>
      <c r="O19" s="93"/>
      <c r="P19" s="93"/>
      <c r="Q19" s="93"/>
      <c r="R19" s="99"/>
      <c r="S19" s="96"/>
    </row>
    <row r="20" spans="1:22" s="10" customFormat="1" ht="15" customHeight="1">
      <c r="A20" s="65">
        <f t="shared" si="0"/>
        <v>15</v>
      </c>
      <c r="B20" s="76"/>
      <c r="C20" s="93"/>
      <c r="D20" s="211"/>
      <c r="E20" s="204"/>
      <c r="F20" s="204"/>
      <c r="G20" s="204"/>
      <c r="H20" s="204"/>
      <c r="I20" s="204"/>
      <c r="J20" s="204"/>
      <c r="K20" s="204"/>
      <c r="L20" s="204"/>
      <c r="M20" s="204"/>
      <c r="N20" s="204"/>
      <c r="O20" s="93"/>
      <c r="P20" s="93"/>
      <c r="Q20" s="93"/>
      <c r="R20" s="99"/>
      <c r="S20" s="96"/>
    </row>
    <row r="21" spans="1:22" s="10" customFormat="1" ht="15" customHeight="1">
      <c r="A21" s="65">
        <f t="shared" si="0"/>
        <v>16</v>
      </c>
      <c r="B21" s="76"/>
      <c r="C21" s="93"/>
      <c r="D21" s="211"/>
      <c r="E21" s="204"/>
      <c r="F21" s="204"/>
      <c r="G21" s="204"/>
      <c r="H21" s="204"/>
      <c r="I21" s="204"/>
      <c r="J21" s="204"/>
      <c r="K21" s="204"/>
      <c r="L21" s="204"/>
      <c r="M21" s="204"/>
      <c r="N21" s="204"/>
      <c r="O21" s="93"/>
      <c r="P21" s="93"/>
      <c r="Q21" s="93"/>
      <c r="R21" s="99"/>
      <c r="S21" s="96"/>
    </row>
    <row r="22" spans="1:22" s="10" customFormat="1" ht="15" customHeight="1">
      <c r="A22" s="65">
        <f t="shared" si="0"/>
        <v>17</v>
      </c>
      <c r="B22" s="46"/>
      <c r="C22" s="54"/>
      <c r="D22" s="90"/>
      <c r="E22" s="51"/>
      <c r="F22" s="51"/>
      <c r="G22" s="51"/>
      <c r="H22" s="51"/>
      <c r="I22" s="51"/>
      <c r="J22" s="51"/>
      <c r="K22" s="51"/>
      <c r="L22" s="51"/>
      <c r="M22" s="51"/>
      <c r="N22" s="51"/>
      <c r="O22" s="54"/>
      <c r="P22" s="54"/>
      <c r="Q22" s="54"/>
      <c r="R22" s="100"/>
      <c r="S22" s="84"/>
    </row>
    <row r="23" spans="1:22" s="10" customFormat="1" ht="15" customHeight="1">
      <c r="A23" s="65">
        <f t="shared" si="0"/>
        <v>18</v>
      </c>
      <c r="B23" s="46"/>
      <c r="C23" s="54"/>
      <c r="D23" s="90"/>
      <c r="E23" s="51"/>
      <c r="F23" s="51"/>
      <c r="G23" s="51"/>
      <c r="H23" s="51"/>
      <c r="I23" s="51"/>
      <c r="J23" s="51"/>
      <c r="K23" s="51"/>
      <c r="L23" s="51"/>
      <c r="M23" s="51"/>
      <c r="N23" s="51"/>
      <c r="O23" s="54"/>
      <c r="P23" s="54"/>
      <c r="Q23" s="54"/>
      <c r="R23" s="100"/>
      <c r="S23" s="84"/>
    </row>
    <row r="24" spans="1:22" s="10" customFormat="1" ht="15" customHeight="1">
      <c r="A24" s="65">
        <f t="shared" si="0"/>
        <v>19</v>
      </c>
      <c r="B24" s="46"/>
      <c r="C24" s="54"/>
      <c r="D24" s="90"/>
      <c r="E24" s="51"/>
      <c r="F24" s="51"/>
      <c r="G24" s="51"/>
      <c r="H24" s="51"/>
      <c r="I24" s="51"/>
      <c r="J24" s="51"/>
      <c r="K24" s="51"/>
      <c r="L24" s="51"/>
      <c r="M24" s="51"/>
      <c r="N24" s="51"/>
      <c r="O24" s="54"/>
      <c r="P24" s="54"/>
      <c r="Q24" s="54"/>
      <c r="R24" s="100"/>
      <c r="S24" s="84"/>
    </row>
    <row r="25" spans="1:22" s="10" customFormat="1" ht="15" customHeight="1" thickBot="1">
      <c r="A25" s="41">
        <f t="shared" si="0"/>
        <v>20</v>
      </c>
      <c r="B25" s="48" t="s">
        <v>144</v>
      </c>
      <c r="C25" s="55"/>
      <c r="D25" s="91"/>
      <c r="E25" s="52"/>
      <c r="F25" s="52"/>
      <c r="G25" s="52"/>
      <c r="H25" s="52"/>
      <c r="I25" s="52"/>
      <c r="J25" s="52"/>
      <c r="K25" s="52"/>
      <c r="L25" s="52"/>
      <c r="M25" s="52"/>
      <c r="N25" s="52"/>
      <c r="O25" s="55"/>
      <c r="P25" s="55"/>
      <c r="Q25" s="55"/>
      <c r="R25" s="101"/>
      <c r="S25" s="85"/>
      <c r="V25" s="11"/>
    </row>
    <row r="26" spans="1:22">
      <c r="A26" s="6"/>
      <c r="B26" s="6"/>
      <c r="C26" s="12"/>
      <c r="D26" s="12"/>
      <c r="E26" s="19"/>
      <c r="F26" s="19"/>
      <c r="G26" s="19"/>
      <c r="H26" s="19"/>
      <c r="I26" s="19"/>
      <c r="J26" s="19"/>
      <c r="K26" s="19"/>
      <c r="L26" s="19"/>
      <c r="M26" s="19"/>
      <c r="N26" s="19"/>
      <c r="O26" s="6"/>
      <c r="P26" s="6"/>
      <c r="Q26" s="6"/>
      <c r="R26" s="6"/>
      <c r="S26" s="6"/>
    </row>
    <row r="27" spans="1:22">
      <c r="B27" s="21"/>
      <c r="C27" s="22"/>
      <c r="D27" s="22"/>
      <c r="E27" s="38"/>
      <c r="F27" s="38"/>
      <c r="G27" s="38"/>
      <c r="H27" s="38"/>
      <c r="I27" s="38"/>
      <c r="J27" s="38"/>
      <c r="K27" s="38"/>
      <c r="L27" s="38"/>
      <c r="M27" s="38"/>
      <c r="N27" s="38"/>
      <c r="O27" s="32"/>
      <c r="P27" s="32"/>
      <c r="Q27" s="6"/>
      <c r="R27" s="6"/>
    </row>
  </sheetData>
  <sheetProtection password="CEAA" sheet="1" objects="1" scenarios="1" formatCells="0" formatColumns="0" formatRows="0" insertColumns="0" insertRows="0" deleteColumns="0" deleteRows="0" selectLockedCells="1" sort="0"/>
  <phoneticPr fontId="1"/>
  <conditionalFormatting sqref="A6:A25">
    <cfRule type="cellIs" dxfId="4" priority="6" stopIfTrue="1" operator="equal">
      <formula>""</formula>
    </cfRule>
  </conditionalFormatting>
  <conditionalFormatting sqref="D5:D25">
    <cfRule type="cellIs" dxfId="3" priority="4" stopIfTrue="1" operator="equal">
      <formula>""</formula>
    </cfRule>
  </conditionalFormatting>
  <conditionalFormatting sqref="E5:N5">
    <cfRule type="containsBlanks" dxfId="2" priority="1" stopIfTrue="1">
      <formula>LEN(TRIM(E5))=0</formula>
    </cfRule>
  </conditionalFormatting>
  <dataValidations count="5">
    <dataValidation type="list" allowBlank="1" showInputMessage="1" showErrorMessage="1" sqref="O6:O25">
      <formula1>"K.プレスリリース,L.報道,M.展示会"</formula1>
    </dataValidation>
    <dataValidation type="date" errorStyle="warning" imeMode="halfAlpha" showInputMessage="1" showErrorMessage="1" errorTitle="日付入力欄" error="YYYY/MM/DD形式で入力してください。また、本年度中の発表を入力してください。" sqref="B6:B25">
      <formula1>36617</formula1>
      <formula2>43921</formula2>
    </dataValidation>
    <dataValidation imeMode="hiragana" allowBlank="1" showInputMessage="1" showErrorMessage="1" sqref="P6:S25"/>
    <dataValidation type="list" allowBlank="1" showInputMessage="1" showErrorMessage="1" sqref="E6:N25">
      <formula1>"〇"</formula1>
    </dataValidation>
    <dataValidation allowBlank="1" showDropDown="1" showInputMessage="1" showErrorMessage="1" sqref="T2:U26"/>
  </dataValidations>
  <pageMargins left="0.39370078740157483" right="0.39370078740157483" top="0.98425196850393704" bottom="0.98425196850393704" header="0.70866141732283472" footer="0.70866141732283472"/>
  <pageSetup paperSize="9" scale="52" fitToHeight="0" pageOrder="overThenDown" orientation="landscape" r:id="rId1"/>
  <headerFooter alignWithMargins="0">
    <oddFooter>&amp;C－&amp;P－</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V26"/>
  <sheetViews>
    <sheetView view="pageBreakPreview" zoomScaleNormal="100" zoomScaleSheetLayoutView="100" workbookViewId="0">
      <selection activeCell="B6" sqref="B6"/>
    </sheetView>
  </sheetViews>
  <sheetFormatPr defaultRowHeight="11.25"/>
  <cols>
    <col min="1" max="1" width="6.375" style="5" customWidth="1"/>
    <col min="2" max="2" width="16" style="5" customWidth="1"/>
    <col min="3" max="3" width="33.75" style="14" customWidth="1"/>
    <col min="4" max="4" width="14.75" style="14" customWidth="1"/>
    <col min="5" max="14" width="9" style="15" customWidth="1"/>
    <col min="15" max="15" width="13.5" style="5" customWidth="1"/>
    <col min="16" max="16" width="26.625" style="5" customWidth="1"/>
    <col min="17" max="17" width="18.75" style="5" customWidth="1"/>
    <col min="18" max="18" width="26.875" style="5" customWidth="1"/>
    <col min="19" max="19" width="18.625" style="5" customWidth="1"/>
    <col min="20" max="20" width="9" style="5" customWidth="1"/>
    <col min="21" max="16384" width="9" style="5"/>
  </cols>
  <sheetData>
    <row r="1" spans="1:22" ht="23.25" customHeight="1">
      <c r="A1" s="1" t="str">
        <f>'1.論文等'!A1</f>
        <v>様式２－６ 外部発表一覧表（28-2）</v>
      </c>
      <c r="B1" s="2"/>
      <c r="C1" s="3"/>
      <c r="D1" s="3"/>
      <c r="E1" s="18"/>
      <c r="F1" s="18"/>
      <c r="G1" s="18"/>
      <c r="H1" s="18"/>
      <c r="I1" s="18"/>
      <c r="J1" s="18"/>
      <c r="K1" s="18"/>
      <c r="L1" s="18"/>
      <c r="M1" s="18"/>
      <c r="N1" s="18"/>
      <c r="O1" s="2"/>
      <c r="P1" s="2"/>
      <c r="Q1" s="4"/>
      <c r="R1" s="4"/>
      <c r="S1" s="2"/>
      <c r="T1" s="27">
        <f ca="1">TODAY()</f>
        <v>42720</v>
      </c>
    </row>
    <row r="2" spans="1:22">
      <c r="A2" s="6"/>
      <c r="B2" s="6"/>
      <c r="C2" s="12"/>
      <c r="D2" s="12"/>
      <c r="E2" s="19"/>
      <c r="F2" s="19"/>
      <c r="G2" s="19"/>
      <c r="H2" s="19"/>
      <c r="I2" s="19"/>
      <c r="J2" s="19"/>
      <c r="K2" s="19"/>
      <c r="L2" s="19"/>
      <c r="M2" s="19"/>
      <c r="N2" s="19"/>
      <c r="O2" s="6"/>
      <c r="P2" s="6"/>
      <c r="Q2" s="6"/>
      <c r="R2" s="6"/>
      <c r="S2" s="6"/>
    </row>
    <row r="3" spans="1:22" ht="24.95" customHeight="1" thickBot="1">
      <c r="A3" s="1" t="s">
        <v>262</v>
      </c>
      <c r="B3" s="2"/>
      <c r="C3" s="2"/>
      <c r="D3" s="2"/>
      <c r="E3" s="11"/>
      <c r="F3" s="11"/>
      <c r="G3" s="11"/>
      <c r="H3" s="11"/>
      <c r="I3" s="11"/>
      <c r="J3" s="11"/>
      <c r="K3" s="11"/>
      <c r="L3" s="11"/>
      <c r="M3" s="11"/>
      <c r="N3" s="11"/>
      <c r="O3" s="2"/>
      <c r="Q3" s="2"/>
      <c r="R3" s="2"/>
      <c r="V3" s="2"/>
    </row>
    <row r="4" spans="1:22" ht="15" customHeight="1" thickBot="1">
      <c r="A4" s="42" t="str">
        <f>LEFT(A3,4)</f>
        <v>４．表彰</v>
      </c>
      <c r="B4" s="2"/>
      <c r="C4" s="2"/>
      <c r="D4" s="2"/>
      <c r="E4" s="61" t="str">
        <f>'1.論文等'!$E$11</f>
        <v>受託者（法人名）</v>
      </c>
      <c r="F4" s="62"/>
      <c r="G4" s="62"/>
      <c r="H4" s="62"/>
      <c r="I4" s="62"/>
      <c r="J4" s="62"/>
      <c r="K4" s="62"/>
      <c r="L4" s="62"/>
      <c r="M4" s="62"/>
      <c r="N4" s="63"/>
      <c r="O4" s="43"/>
      <c r="Q4" s="2"/>
      <c r="R4" s="2"/>
      <c r="V4" s="2"/>
    </row>
    <row r="5" spans="1:22" s="36" customFormat="1" ht="24" customHeight="1" thickBot="1">
      <c r="A5" s="33" t="s">
        <v>0</v>
      </c>
      <c r="B5" s="34" t="s">
        <v>5</v>
      </c>
      <c r="C5" s="7" t="s">
        <v>271</v>
      </c>
      <c r="D5" s="8" t="s">
        <v>153</v>
      </c>
      <c r="E5" s="224" t="str">
        <f>IFERROR('1.論文等'!$E$12&amp;"","")</f>
        <v>Ａ</v>
      </c>
      <c r="F5" s="224" t="str">
        <f>IFERROR('1.論文等'!$F$12&amp;"","")</f>
        <v>Ｂ</v>
      </c>
      <c r="G5" s="224" t="str">
        <f>IFERROR('1.論文等'!$G$12&amp;" ","")</f>
        <v xml:space="preserve"> </v>
      </c>
      <c r="H5" s="224" t="str">
        <f>IFERROR('1.論文等'!$H$12&amp;"","")</f>
        <v/>
      </c>
      <c r="I5" s="224" t="str">
        <f>IFERROR('1.論文等'!$I$12&amp;"","")</f>
        <v/>
      </c>
      <c r="J5" s="224" t="str">
        <f>IFERROR('1.論文等'!$J$12&amp;"","")</f>
        <v/>
      </c>
      <c r="K5" s="224" t="str">
        <f>IFERROR('1.論文等'!$K$12&amp;"","")</f>
        <v/>
      </c>
      <c r="L5" s="224" t="str">
        <f>IFERROR('1.論文等'!$L$12&amp;"","")</f>
        <v/>
      </c>
      <c r="M5" s="224" t="str">
        <f>IFERROR('1.論文等'!$M$12&amp;"","")</f>
        <v/>
      </c>
      <c r="N5" s="224" t="str">
        <f>IFERROR('1.論文等'!$N$12&amp;"","")</f>
        <v/>
      </c>
      <c r="O5" s="34" t="s">
        <v>167</v>
      </c>
      <c r="P5" s="34" t="s">
        <v>4</v>
      </c>
      <c r="Q5" s="9" t="s">
        <v>30</v>
      </c>
      <c r="R5" s="97" t="s">
        <v>146</v>
      </c>
      <c r="S5" s="35" t="s">
        <v>272</v>
      </c>
    </row>
    <row r="6" spans="1:22" s="10" customFormat="1" ht="15" customHeight="1" thickTop="1">
      <c r="A6" s="64">
        <f>ROW()-MATCH("４．表彰",$A$1:$A$57,0)-1</f>
        <v>1</v>
      </c>
      <c r="B6" s="44"/>
      <c r="C6" s="53"/>
      <c r="D6" s="53"/>
      <c r="E6" s="45"/>
      <c r="F6" s="45"/>
      <c r="G6" s="45"/>
      <c r="H6" s="45"/>
      <c r="I6" s="45"/>
      <c r="J6" s="45"/>
      <c r="K6" s="45"/>
      <c r="L6" s="45"/>
      <c r="M6" s="45"/>
      <c r="N6" s="45"/>
      <c r="O6" s="53"/>
      <c r="P6" s="53"/>
      <c r="Q6" s="53"/>
      <c r="R6" s="53"/>
      <c r="S6" s="83"/>
      <c r="U6" s="11"/>
    </row>
    <row r="7" spans="1:22" s="10" customFormat="1" ht="15" customHeight="1">
      <c r="A7" s="65">
        <f t="shared" ref="A7:A21" si="0">ROW()-MATCH("４．表彰",$A$1:$A$57,0)-1</f>
        <v>2</v>
      </c>
      <c r="B7" s="76"/>
      <c r="C7" s="93"/>
      <c r="D7" s="93"/>
      <c r="E7" s="95"/>
      <c r="F7" s="95"/>
      <c r="G7" s="95"/>
      <c r="H7" s="95"/>
      <c r="I7" s="95"/>
      <c r="J7" s="95"/>
      <c r="K7" s="95"/>
      <c r="L7" s="95"/>
      <c r="M7" s="95"/>
      <c r="N7" s="95"/>
      <c r="O7" s="93"/>
      <c r="P7" s="93"/>
      <c r="Q7" s="93"/>
      <c r="R7" s="93"/>
      <c r="S7" s="96"/>
      <c r="U7" s="11"/>
    </row>
    <row r="8" spans="1:22" s="10" customFormat="1" ht="15" customHeight="1">
      <c r="A8" s="65">
        <f t="shared" si="0"/>
        <v>3</v>
      </c>
      <c r="B8" s="76"/>
      <c r="C8" s="93"/>
      <c r="D8" s="93"/>
      <c r="E8" s="95"/>
      <c r="F8" s="95"/>
      <c r="G8" s="95"/>
      <c r="H8" s="95"/>
      <c r="I8" s="95"/>
      <c r="J8" s="95"/>
      <c r="K8" s="95"/>
      <c r="L8" s="95"/>
      <c r="M8" s="95"/>
      <c r="N8" s="95"/>
      <c r="O8" s="93"/>
      <c r="P8" s="93"/>
      <c r="Q8" s="93"/>
      <c r="R8" s="93"/>
      <c r="S8" s="96"/>
      <c r="U8" s="11"/>
    </row>
    <row r="9" spans="1:22" s="10" customFormat="1" ht="15" customHeight="1">
      <c r="A9" s="65">
        <f t="shared" si="0"/>
        <v>4</v>
      </c>
      <c r="B9" s="76"/>
      <c r="C9" s="93"/>
      <c r="D9" s="93"/>
      <c r="E9" s="95"/>
      <c r="F9" s="95"/>
      <c r="G9" s="95"/>
      <c r="H9" s="95"/>
      <c r="I9" s="95"/>
      <c r="J9" s="95"/>
      <c r="K9" s="95"/>
      <c r="L9" s="95"/>
      <c r="M9" s="95"/>
      <c r="N9" s="95"/>
      <c r="O9" s="93"/>
      <c r="P9" s="93"/>
      <c r="Q9" s="93"/>
      <c r="R9" s="93"/>
      <c r="S9" s="96"/>
      <c r="U9" s="11"/>
    </row>
    <row r="10" spans="1:22" s="10" customFormat="1" ht="15" customHeight="1">
      <c r="A10" s="65">
        <f t="shared" si="0"/>
        <v>5</v>
      </c>
      <c r="B10" s="76"/>
      <c r="C10" s="93"/>
      <c r="D10" s="93"/>
      <c r="E10" s="95"/>
      <c r="F10" s="95"/>
      <c r="G10" s="95"/>
      <c r="H10" s="95"/>
      <c r="I10" s="95"/>
      <c r="J10" s="95"/>
      <c r="K10" s="95"/>
      <c r="L10" s="95"/>
      <c r="M10" s="95"/>
      <c r="N10" s="95"/>
      <c r="O10" s="93"/>
      <c r="P10" s="93"/>
      <c r="Q10" s="93"/>
      <c r="R10" s="93"/>
      <c r="S10" s="96"/>
      <c r="U10" s="11"/>
    </row>
    <row r="11" spans="1:22" s="10" customFormat="1" ht="15" customHeight="1">
      <c r="A11" s="65">
        <f t="shared" si="0"/>
        <v>6</v>
      </c>
      <c r="B11" s="76"/>
      <c r="C11" s="93"/>
      <c r="D11" s="93"/>
      <c r="E11" s="95"/>
      <c r="F11" s="95"/>
      <c r="G11" s="95"/>
      <c r="H11" s="95"/>
      <c r="I11" s="95"/>
      <c r="J11" s="95"/>
      <c r="K11" s="95"/>
      <c r="L11" s="95"/>
      <c r="M11" s="95"/>
      <c r="N11" s="95"/>
      <c r="O11" s="93"/>
      <c r="P11" s="93"/>
      <c r="Q11" s="93"/>
      <c r="R11" s="93"/>
      <c r="S11" s="96"/>
      <c r="U11" s="11"/>
    </row>
    <row r="12" spans="1:22" s="10" customFormat="1" ht="15" customHeight="1">
      <c r="A12" s="65">
        <f t="shared" si="0"/>
        <v>7</v>
      </c>
      <c r="B12" s="76"/>
      <c r="C12" s="93"/>
      <c r="D12" s="93"/>
      <c r="E12" s="95"/>
      <c r="F12" s="95"/>
      <c r="G12" s="95"/>
      <c r="H12" s="95"/>
      <c r="I12" s="95"/>
      <c r="J12" s="95"/>
      <c r="K12" s="95"/>
      <c r="L12" s="95"/>
      <c r="M12" s="95"/>
      <c r="N12" s="95"/>
      <c r="O12" s="93"/>
      <c r="P12" s="93"/>
      <c r="Q12" s="93"/>
      <c r="R12" s="93"/>
      <c r="S12" s="96"/>
      <c r="U12" s="11"/>
    </row>
    <row r="13" spans="1:22" s="10" customFormat="1" ht="15" customHeight="1">
      <c r="A13" s="65">
        <f t="shared" si="0"/>
        <v>8</v>
      </c>
      <c r="B13" s="76"/>
      <c r="C13" s="93"/>
      <c r="D13" s="93"/>
      <c r="E13" s="95"/>
      <c r="F13" s="95"/>
      <c r="G13" s="95"/>
      <c r="H13" s="95"/>
      <c r="I13" s="95"/>
      <c r="J13" s="95"/>
      <c r="K13" s="95"/>
      <c r="L13" s="95"/>
      <c r="M13" s="95"/>
      <c r="N13" s="95"/>
      <c r="O13" s="93"/>
      <c r="P13" s="93"/>
      <c r="Q13" s="93"/>
      <c r="R13" s="93"/>
      <c r="S13" s="96"/>
      <c r="U13" s="11"/>
    </row>
    <row r="14" spans="1:22" s="10" customFormat="1" ht="15" customHeight="1">
      <c r="A14" s="65">
        <f t="shared" si="0"/>
        <v>9</v>
      </c>
      <c r="B14" s="76"/>
      <c r="C14" s="93"/>
      <c r="D14" s="93"/>
      <c r="E14" s="95"/>
      <c r="F14" s="95"/>
      <c r="G14" s="95"/>
      <c r="H14" s="95"/>
      <c r="I14" s="95"/>
      <c r="J14" s="95"/>
      <c r="K14" s="95"/>
      <c r="L14" s="95"/>
      <c r="M14" s="95"/>
      <c r="N14" s="95"/>
      <c r="O14" s="93"/>
      <c r="P14" s="93"/>
      <c r="Q14" s="93"/>
      <c r="R14" s="93"/>
      <c r="S14" s="96"/>
      <c r="U14" s="11"/>
    </row>
    <row r="15" spans="1:22" s="10" customFormat="1" ht="15" customHeight="1">
      <c r="A15" s="65">
        <f t="shared" si="0"/>
        <v>10</v>
      </c>
      <c r="B15" s="76"/>
      <c r="C15" s="93"/>
      <c r="D15" s="93"/>
      <c r="E15" s="95"/>
      <c r="F15" s="95"/>
      <c r="G15" s="95"/>
      <c r="H15" s="95"/>
      <c r="I15" s="95"/>
      <c r="J15" s="95"/>
      <c r="K15" s="95"/>
      <c r="L15" s="95"/>
      <c r="M15" s="95"/>
      <c r="N15" s="95"/>
      <c r="O15" s="93"/>
      <c r="P15" s="93"/>
      <c r="Q15" s="93"/>
      <c r="R15" s="93"/>
      <c r="S15" s="96"/>
      <c r="U15" s="11"/>
    </row>
    <row r="16" spans="1:22" s="10" customFormat="1" ht="15" customHeight="1">
      <c r="A16" s="65">
        <f t="shared" si="0"/>
        <v>11</v>
      </c>
      <c r="B16" s="76"/>
      <c r="C16" s="93"/>
      <c r="D16" s="93"/>
      <c r="E16" s="95"/>
      <c r="F16" s="95"/>
      <c r="G16" s="95"/>
      <c r="H16" s="95"/>
      <c r="I16" s="95"/>
      <c r="J16" s="95"/>
      <c r="K16" s="95"/>
      <c r="L16" s="95"/>
      <c r="M16" s="95"/>
      <c r="N16" s="95"/>
      <c r="O16" s="93"/>
      <c r="P16" s="93"/>
      <c r="Q16" s="93"/>
      <c r="R16" s="93"/>
      <c r="S16" s="96"/>
      <c r="U16" s="11"/>
    </row>
    <row r="17" spans="1:21" s="10" customFormat="1" ht="15" customHeight="1">
      <c r="A17" s="65">
        <f t="shared" si="0"/>
        <v>12</v>
      </c>
      <c r="B17" s="76"/>
      <c r="C17" s="93"/>
      <c r="D17" s="93"/>
      <c r="E17" s="95"/>
      <c r="F17" s="95"/>
      <c r="G17" s="95"/>
      <c r="H17" s="95"/>
      <c r="I17" s="95"/>
      <c r="J17" s="95"/>
      <c r="K17" s="95"/>
      <c r="L17" s="95"/>
      <c r="M17" s="95"/>
      <c r="N17" s="95"/>
      <c r="O17" s="93"/>
      <c r="P17" s="93"/>
      <c r="Q17" s="93"/>
      <c r="R17" s="93"/>
      <c r="S17" s="96"/>
      <c r="U17" s="11"/>
    </row>
    <row r="18" spans="1:21" s="10" customFormat="1" ht="15" customHeight="1">
      <c r="A18" s="65">
        <f t="shared" si="0"/>
        <v>13</v>
      </c>
      <c r="B18" s="76"/>
      <c r="C18" s="93"/>
      <c r="D18" s="93"/>
      <c r="E18" s="95"/>
      <c r="F18" s="95"/>
      <c r="G18" s="95"/>
      <c r="H18" s="95"/>
      <c r="I18" s="95"/>
      <c r="J18" s="95"/>
      <c r="K18" s="95"/>
      <c r="L18" s="95"/>
      <c r="M18" s="95"/>
      <c r="N18" s="95"/>
      <c r="O18" s="93"/>
      <c r="P18" s="93"/>
      <c r="Q18" s="93"/>
      <c r="R18" s="93"/>
      <c r="S18" s="96"/>
      <c r="U18" s="11"/>
    </row>
    <row r="19" spans="1:21" s="10" customFormat="1" ht="15" customHeight="1">
      <c r="A19" s="65">
        <f t="shared" si="0"/>
        <v>14</v>
      </c>
      <c r="B19" s="76"/>
      <c r="C19" s="93"/>
      <c r="D19" s="93"/>
      <c r="E19" s="95"/>
      <c r="F19" s="95"/>
      <c r="G19" s="95"/>
      <c r="H19" s="95"/>
      <c r="I19" s="95"/>
      <c r="J19" s="95"/>
      <c r="K19" s="95"/>
      <c r="L19" s="95"/>
      <c r="M19" s="95"/>
      <c r="N19" s="95"/>
      <c r="O19" s="93"/>
      <c r="P19" s="93"/>
      <c r="Q19" s="93"/>
      <c r="R19" s="93"/>
      <c r="S19" s="96"/>
      <c r="U19" s="11"/>
    </row>
    <row r="20" spans="1:21" s="10" customFormat="1" ht="15" customHeight="1">
      <c r="A20" s="65">
        <f t="shared" si="0"/>
        <v>15</v>
      </c>
      <c r="B20" s="76"/>
      <c r="C20" s="93"/>
      <c r="D20" s="93"/>
      <c r="E20" s="95"/>
      <c r="F20" s="95"/>
      <c r="G20" s="95"/>
      <c r="H20" s="95"/>
      <c r="I20" s="95"/>
      <c r="J20" s="95"/>
      <c r="K20" s="95"/>
      <c r="L20" s="95"/>
      <c r="M20" s="95"/>
      <c r="N20" s="95"/>
      <c r="O20" s="93"/>
      <c r="P20" s="93"/>
      <c r="Q20" s="93"/>
      <c r="R20" s="93"/>
      <c r="S20" s="96"/>
      <c r="U20" s="11"/>
    </row>
    <row r="21" spans="1:21" s="10" customFormat="1" ht="15" customHeight="1">
      <c r="A21" s="65">
        <f t="shared" si="0"/>
        <v>16</v>
      </c>
      <c r="B21" s="76"/>
      <c r="C21" s="93"/>
      <c r="D21" s="93"/>
      <c r="E21" s="95"/>
      <c r="F21" s="95"/>
      <c r="G21" s="95"/>
      <c r="H21" s="95"/>
      <c r="I21" s="95"/>
      <c r="J21" s="95"/>
      <c r="K21" s="95"/>
      <c r="L21" s="95"/>
      <c r="M21" s="95"/>
      <c r="N21" s="95"/>
      <c r="O21" s="93"/>
      <c r="P21" s="93"/>
      <c r="Q21" s="93"/>
      <c r="R21" s="93"/>
      <c r="S21" s="96"/>
      <c r="U21" s="11"/>
    </row>
    <row r="22" spans="1:21" s="10" customFormat="1" ht="15" customHeight="1">
      <c r="A22" s="65">
        <f>ROW()-MATCH("４．表彰",$A$1:$A$57,0)-1</f>
        <v>17</v>
      </c>
      <c r="B22" s="46"/>
      <c r="C22" s="54"/>
      <c r="D22" s="54"/>
      <c r="E22" s="47"/>
      <c r="F22" s="47"/>
      <c r="G22" s="47"/>
      <c r="H22" s="47"/>
      <c r="I22" s="47"/>
      <c r="J22" s="47"/>
      <c r="K22" s="47"/>
      <c r="L22" s="47"/>
      <c r="M22" s="47"/>
      <c r="N22" s="47"/>
      <c r="O22" s="54"/>
      <c r="P22" s="54"/>
      <c r="Q22" s="54"/>
      <c r="R22" s="54"/>
      <c r="S22" s="84"/>
      <c r="U22" s="11"/>
    </row>
    <row r="23" spans="1:21" s="10" customFormat="1" ht="15" customHeight="1">
      <c r="A23" s="65">
        <f>ROW()-MATCH("４．表彰",$A$1:$A$57,0)-1</f>
        <v>18</v>
      </c>
      <c r="B23" s="46"/>
      <c r="C23" s="54"/>
      <c r="D23" s="54"/>
      <c r="E23" s="47"/>
      <c r="F23" s="47"/>
      <c r="G23" s="47"/>
      <c r="H23" s="47"/>
      <c r="I23" s="47"/>
      <c r="J23" s="47"/>
      <c r="K23" s="47"/>
      <c r="L23" s="47"/>
      <c r="M23" s="47"/>
      <c r="N23" s="47"/>
      <c r="O23" s="54"/>
      <c r="P23" s="54"/>
      <c r="Q23" s="54"/>
      <c r="R23" s="54"/>
      <c r="S23" s="84"/>
      <c r="U23" s="11"/>
    </row>
    <row r="24" spans="1:21" s="10" customFormat="1" ht="15" customHeight="1">
      <c r="A24" s="65">
        <f>ROW()-MATCH("４．表彰",$A$1:$A$57,0)-1</f>
        <v>19</v>
      </c>
      <c r="B24" s="46"/>
      <c r="C24" s="54"/>
      <c r="D24" s="54"/>
      <c r="E24" s="47"/>
      <c r="F24" s="47"/>
      <c r="G24" s="47"/>
      <c r="H24" s="47"/>
      <c r="I24" s="47"/>
      <c r="J24" s="47"/>
      <c r="K24" s="47"/>
      <c r="L24" s="47"/>
      <c r="M24" s="47"/>
      <c r="N24" s="47"/>
      <c r="O24" s="54"/>
      <c r="P24" s="54"/>
      <c r="Q24" s="54"/>
      <c r="R24" s="54"/>
      <c r="S24" s="84"/>
      <c r="U24" s="11"/>
    </row>
    <row r="25" spans="1:21" s="10" customFormat="1" ht="15" customHeight="1" thickBot="1">
      <c r="A25" s="200">
        <f>ROW()-MATCH("４．表彰",$A$1:$A$57,0)-1</f>
        <v>20</v>
      </c>
      <c r="B25" s="48"/>
      <c r="C25" s="55"/>
      <c r="D25" s="55"/>
      <c r="E25" s="49"/>
      <c r="F25" s="49"/>
      <c r="G25" s="49"/>
      <c r="H25" s="49"/>
      <c r="I25" s="49"/>
      <c r="J25" s="49"/>
      <c r="K25" s="49"/>
      <c r="L25" s="49"/>
      <c r="M25" s="49"/>
      <c r="N25" s="49"/>
      <c r="O25" s="55"/>
      <c r="P25" s="55"/>
      <c r="Q25" s="55"/>
      <c r="R25" s="55"/>
      <c r="S25" s="85"/>
      <c r="U25" s="11"/>
    </row>
    <row r="26" spans="1:21">
      <c r="A26" s="6"/>
      <c r="B26" s="37"/>
      <c r="C26" s="6"/>
      <c r="D26" s="6"/>
      <c r="E26" s="13"/>
      <c r="F26" s="13"/>
      <c r="G26" s="13"/>
      <c r="H26" s="13"/>
      <c r="I26" s="13"/>
      <c r="J26" s="13"/>
      <c r="K26" s="13"/>
      <c r="L26" s="13"/>
      <c r="M26" s="13"/>
      <c r="N26" s="13"/>
      <c r="O26" s="28"/>
      <c r="P26" s="6"/>
      <c r="Q26" s="6"/>
      <c r="R26" s="6"/>
      <c r="S26" s="6"/>
      <c r="U26" s="2"/>
    </row>
  </sheetData>
  <sheetProtection password="CEAA" sheet="1" objects="1" scenarios="1" formatCells="0" formatColumns="0" formatRows="0" insertColumns="0" insertRows="0" deleteColumns="0" deleteRows="0" selectLockedCells="1" sort="0"/>
  <phoneticPr fontId="1"/>
  <conditionalFormatting sqref="A6:A25">
    <cfRule type="cellIs" dxfId="1" priority="6" stopIfTrue="1" operator="equal">
      <formula>""</formula>
    </cfRule>
  </conditionalFormatting>
  <conditionalFormatting sqref="E5:N5">
    <cfRule type="containsBlanks" dxfId="0" priority="1" stopIfTrue="1">
      <formula>LEN(TRIM(E5))=0</formula>
    </cfRule>
  </conditionalFormatting>
  <dataValidations count="6">
    <dataValidation type="list" allowBlank="1" showInputMessage="1" showErrorMessage="1" sqref="O6:O25">
      <formula1>"N.受賞,O.表彰,P.成果の実施,Q.その他"</formula1>
    </dataValidation>
    <dataValidation type="date" errorStyle="warning" imeMode="halfAlpha" showInputMessage="1" showErrorMessage="1" errorTitle="日付入力欄" error="YYYY/MM/DD形式で入力してください。また、本年度中の発表を入力してください。" sqref="B6:B25">
      <formula1>36617</formula1>
      <formula2>43921</formula2>
    </dataValidation>
    <dataValidation type="list" allowBlank="1" showInputMessage="1" showErrorMessage="1" sqref="O26">
      <formula1>"A.受賞,B.表彰,C.標準化の採択,D.その他"</formula1>
    </dataValidation>
    <dataValidation type="date" errorStyle="warning" imeMode="halfAlpha" allowBlank="1" showInputMessage="1" showErrorMessage="1" errorTitle="日付" error="2010/10/31 の形式で入力してください" sqref="B26">
      <formula1>36617</formula1>
      <formula2>43921</formula2>
    </dataValidation>
    <dataValidation type="list" allowBlank="1" showInputMessage="1" showErrorMessage="1" sqref="E6:N25">
      <formula1>"〇"</formula1>
    </dataValidation>
    <dataValidation allowBlank="1" showDropDown="1" showInputMessage="1" showErrorMessage="1" sqref="T2:U26"/>
  </dataValidations>
  <pageMargins left="0.39370078740157483" right="0.39370078740157483" top="0.98425196850393704" bottom="0.98425196850393704" header="0.70866141732283472" footer="0.70866141732283472"/>
  <pageSetup paperSize="9" scale="52" fitToHeight="0" pageOrder="overThenDown" orientation="landscape" r:id="rId1"/>
  <headerFooter alignWithMargins="0">
    <oddFooter>&amp;C－&amp;P－</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2"/>
  <sheetViews>
    <sheetView zoomScaleNormal="100" zoomScaleSheetLayoutView="100" workbookViewId="0"/>
  </sheetViews>
  <sheetFormatPr defaultRowHeight="11.25"/>
  <cols>
    <col min="1" max="1" width="6.375" style="5" customWidth="1"/>
    <col min="2" max="2" width="16" style="5" customWidth="1"/>
    <col min="3" max="3" width="114.5" style="14" customWidth="1"/>
    <col min="4" max="4" width="9" style="5" customWidth="1"/>
    <col min="5" max="16384" width="9" style="5"/>
  </cols>
  <sheetData>
    <row r="1" spans="1:3" ht="12.95" customHeight="1">
      <c r="A1" s="187" t="s">
        <v>168</v>
      </c>
      <c r="B1" s="188"/>
      <c r="C1" s="189"/>
    </row>
    <row r="2" spans="1:3" ht="12.95" customHeight="1">
      <c r="A2" s="187"/>
      <c r="B2" s="188"/>
      <c r="C2" s="189"/>
    </row>
    <row r="3" spans="1:3" ht="12.95" customHeight="1">
      <c r="A3" s="190" t="s">
        <v>66</v>
      </c>
      <c r="B3" s="190"/>
      <c r="C3" s="191"/>
    </row>
    <row r="4" spans="1:3" ht="33.75">
      <c r="A4" s="192"/>
      <c r="B4" s="193" t="s">
        <v>91</v>
      </c>
      <c r="C4" s="217" t="s">
        <v>300</v>
      </c>
    </row>
    <row r="5" spans="1:3">
      <c r="A5" s="192"/>
      <c r="B5" s="194" t="s">
        <v>92</v>
      </c>
      <c r="C5" s="198" t="s">
        <v>301</v>
      </c>
    </row>
    <row r="6" spans="1:3" ht="22.5">
      <c r="A6" s="192"/>
      <c r="B6" s="193" t="s">
        <v>314</v>
      </c>
      <c r="C6" s="217" t="s">
        <v>310</v>
      </c>
    </row>
    <row r="7" spans="1:3" ht="33.75">
      <c r="A7" s="192"/>
      <c r="B7" s="193" t="s">
        <v>299</v>
      </c>
      <c r="C7" s="217" t="s">
        <v>311</v>
      </c>
    </row>
    <row r="8" spans="1:3" ht="33.75">
      <c r="A8" s="192"/>
      <c r="B8" s="193" t="s">
        <v>309</v>
      </c>
      <c r="C8" s="217" t="s">
        <v>312</v>
      </c>
    </row>
    <row r="9" spans="1:3">
      <c r="A9" s="192"/>
      <c r="B9" s="194" t="s">
        <v>93</v>
      </c>
      <c r="C9" s="198" t="s">
        <v>164</v>
      </c>
    </row>
    <row r="10" spans="1:3" ht="22.5">
      <c r="A10" s="192"/>
      <c r="B10" s="194" t="s">
        <v>94</v>
      </c>
      <c r="C10" s="218" t="s">
        <v>143</v>
      </c>
    </row>
    <row r="11" spans="1:3">
      <c r="A11" s="192"/>
      <c r="B11" s="194" t="s">
        <v>95</v>
      </c>
      <c r="C11" s="198" t="s">
        <v>107</v>
      </c>
    </row>
    <row r="12" spans="1:3" ht="33.75">
      <c r="A12" s="192"/>
      <c r="B12" s="193" t="s">
        <v>96</v>
      </c>
      <c r="C12" s="217" t="s">
        <v>281</v>
      </c>
    </row>
    <row r="13" spans="1:3">
      <c r="A13" s="192"/>
      <c r="B13" s="194" t="s">
        <v>14</v>
      </c>
      <c r="C13" s="198" t="s">
        <v>108</v>
      </c>
    </row>
    <row r="14" spans="1:3">
      <c r="A14" s="192"/>
      <c r="B14" s="195"/>
      <c r="C14" s="219"/>
    </row>
    <row r="15" spans="1:3">
      <c r="A15" s="190" t="s">
        <v>11</v>
      </c>
      <c r="B15" s="220"/>
      <c r="C15" s="221"/>
    </row>
    <row r="16" spans="1:3" ht="33.75">
      <c r="A16" s="192"/>
      <c r="B16" s="193" t="s">
        <v>87</v>
      </c>
      <c r="C16" s="217" t="s">
        <v>282</v>
      </c>
    </row>
    <row r="17" spans="1:3">
      <c r="A17" s="192"/>
      <c r="B17" s="194" t="s">
        <v>99</v>
      </c>
      <c r="C17" s="198" t="s">
        <v>73</v>
      </c>
    </row>
    <row r="18" spans="1:3">
      <c r="A18" s="192"/>
      <c r="B18" s="195"/>
      <c r="C18" s="219"/>
    </row>
    <row r="19" spans="1:3">
      <c r="A19" s="190" t="s">
        <v>12</v>
      </c>
      <c r="B19" s="220"/>
      <c r="C19" s="221"/>
    </row>
    <row r="20" spans="1:3" ht="15" customHeight="1">
      <c r="A20" s="192"/>
      <c r="B20" s="194" t="s">
        <v>28</v>
      </c>
      <c r="C20" s="198" t="s">
        <v>74</v>
      </c>
    </row>
    <row r="21" spans="1:3" ht="15" customHeight="1">
      <c r="A21" s="192"/>
      <c r="B21" s="194" t="s">
        <v>29</v>
      </c>
      <c r="C21" s="198" t="s">
        <v>6</v>
      </c>
    </row>
    <row r="22" spans="1:3" ht="15" customHeight="1">
      <c r="A22" s="192"/>
      <c r="B22" s="194" t="s">
        <v>68</v>
      </c>
      <c r="C22" s="198" t="s">
        <v>78</v>
      </c>
    </row>
    <row r="23" spans="1:3">
      <c r="A23" s="192"/>
      <c r="B23" s="196" t="s">
        <v>79</v>
      </c>
      <c r="C23" s="222"/>
    </row>
    <row r="24" spans="1:3">
      <c r="A24" s="192"/>
      <c r="B24" s="187"/>
      <c r="C24" s="219"/>
    </row>
    <row r="25" spans="1:3">
      <c r="A25" s="190" t="s">
        <v>260</v>
      </c>
      <c r="B25" s="220"/>
      <c r="C25" s="221"/>
    </row>
    <row r="26" spans="1:3" ht="15" customHeight="1">
      <c r="A26" s="197"/>
      <c r="B26" s="198" t="s">
        <v>70</v>
      </c>
      <c r="C26" s="198" t="s">
        <v>75</v>
      </c>
    </row>
    <row r="27" spans="1:3" ht="15" customHeight="1">
      <c r="A27" s="197"/>
      <c r="B27" s="198" t="s">
        <v>72</v>
      </c>
      <c r="C27" s="198" t="s">
        <v>76</v>
      </c>
    </row>
    <row r="28" spans="1:3" ht="15" customHeight="1">
      <c r="A28" s="197"/>
      <c r="B28" s="198" t="s">
        <v>259</v>
      </c>
      <c r="C28" s="198" t="s">
        <v>261</v>
      </c>
    </row>
    <row r="29" spans="1:3" ht="15" customHeight="1">
      <c r="A29" s="197"/>
      <c r="B29" s="198" t="s">
        <v>258</v>
      </c>
      <c r="C29" s="198" t="s">
        <v>200</v>
      </c>
    </row>
    <row r="30" spans="1:3">
      <c r="B30" s="188"/>
      <c r="C30" s="188"/>
    </row>
    <row r="31" spans="1:3">
      <c r="A31" s="187" t="s">
        <v>149</v>
      </c>
      <c r="B31" s="188"/>
      <c r="C31" s="189"/>
    </row>
    <row r="32" spans="1:3">
      <c r="A32" s="197"/>
      <c r="B32" s="197"/>
      <c r="C32" s="192"/>
    </row>
  </sheetData>
  <sheetProtection password="CEAA" sheet="1" objects="1" scenarios="1" formatCells="0" formatColumns="0" formatRows="0" insertColumns="0" insertRows="0" deleteColumns="0" deleteRows="0" selectLockedCells="1" sort="0"/>
  <phoneticPr fontId="1"/>
  <pageMargins left="0.59055118110236227" right="0.59055118110236227" top="0.98425196850393704" bottom="0.78740157480314965" header="0.70866141732283472" footer="0.70866141732283472"/>
  <pageSetup paperSize="9" fitToHeight="0" pageOrder="overThenDown" orientation="landscape"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L34"/>
  <sheetViews>
    <sheetView topLeftCell="A2" zoomScale="90" zoomScaleNormal="90" zoomScaleSheetLayoutView="85" workbookViewId="0">
      <selection activeCell="E34" sqref="E34"/>
    </sheetView>
  </sheetViews>
  <sheetFormatPr defaultRowHeight="13.5"/>
  <cols>
    <col min="1" max="1" width="6.375" style="231" customWidth="1"/>
    <col min="2" max="2" width="17.875" style="231" customWidth="1"/>
    <col min="3" max="3" width="33.75" style="248" customWidth="1"/>
    <col min="4" max="4" width="14.75" style="248" customWidth="1"/>
    <col min="5" max="5" width="96.625" style="249" bestFit="1" customWidth="1"/>
    <col min="6" max="6" width="5.375" style="231" customWidth="1"/>
    <col min="7" max="7" width="26.625" style="231" customWidth="1"/>
    <col min="8" max="8" width="18.75" style="231" customWidth="1"/>
    <col min="9" max="9" width="26.875" style="231" customWidth="1"/>
    <col min="10" max="10" width="18.625" style="231" customWidth="1"/>
    <col min="11" max="11" width="9" style="231" customWidth="1"/>
    <col min="12" max="16384" width="9" style="231"/>
  </cols>
  <sheetData>
    <row r="1" spans="1:12" ht="23.25" customHeight="1">
      <c r="A1" s="226" t="str">
        <f>'1.論文等'!A1</f>
        <v>様式２－６ 外部発表一覧表（28-2）</v>
      </c>
      <c r="B1" s="227"/>
      <c r="C1" s="228"/>
      <c r="D1" s="228"/>
      <c r="E1" s="228"/>
      <c r="F1" s="227"/>
      <c r="G1" s="227"/>
      <c r="H1" s="229"/>
      <c r="I1" s="229"/>
      <c r="J1" s="227"/>
      <c r="K1" s="230">
        <f ca="1">TODAY()</f>
        <v>42720</v>
      </c>
    </row>
    <row r="2" spans="1:12" ht="24.95" customHeight="1">
      <c r="A2" s="232" t="s">
        <v>276</v>
      </c>
      <c r="B2" s="233"/>
      <c r="C2" s="234"/>
      <c r="D2" s="234"/>
      <c r="E2" s="234"/>
      <c r="F2" s="235"/>
      <c r="G2" s="234"/>
      <c r="H2" s="234"/>
      <c r="I2" s="234"/>
      <c r="J2" s="234"/>
      <c r="L2" s="227"/>
    </row>
    <row r="3" spans="1:12">
      <c r="A3" s="232" t="s">
        <v>291</v>
      </c>
      <c r="B3" s="233"/>
      <c r="C3" s="234"/>
      <c r="D3" s="234"/>
      <c r="E3" s="234"/>
      <c r="F3" s="235"/>
      <c r="G3" s="234"/>
      <c r="H3" s="234"/>
      <c r="I3" s="234"/>
      <c r="J3" s="234"/>
      <c r="L3" s="227"/>
    </row>
    <row r="4" spans="1:12">
      <c r="A4" s="232"/>
      <c r="B4" s="233"/>
      <c r="C4" s="234"/>
      <c r="D4" s="234"/>
      <c r="E4" s="234"/>
      <c r="F4" s="235"/>
      <c r="G4" s="234"/>
      <c r="H4" s="234"/>
      <c r="I4" s="234"/>
      <c r="J4" s="234"/>
      <c r="L4" s="227"/>
    </row>
    <row r="5" spans="1:12" ht="18" customHeight="1">
      <c r="A5" s="234"/>
      <c r="B5" s="236" t="s">
        <v>169</v>
      </c>
      <c r="C5" s="236" t="s">
        <v>189</v>
      </c>
      <c r="D5" s="236" t="s">
        <v>191</v>
      </c>
      <c r="E5" s="236" t="s">
        <v>115</v>
      </c>
      <c r="F5" s="235"/>
      <c r="G5" s="237"/>
      <c r="H5" s="237"/>
      <c r="I5" s="237"/>
      <c r="J5" s="237"/>
      <c r="L5" s="227"/>
    </row>
    <row r="6" spans="1:12" ht="18" customHeight="1">
      <c r="A6" s="234"/>
      <c r="B6" s="238" t="s">
        <v>110</v>
      </c>
      <c r="C6" s="253">
        <f>SUMPRODUCT(('1.論文等'!$O$12:$O$50="A.研究論文")*('1.論文等'!$B$12:$B$50&lt;&gt;"")*('1.論文等'!$B$12:$B$50&lt;='1.論文等'!$C$2))</f>
        <v>0</v>
      </c>
      <c r="D6" s="236" t="e">
        <f>SUMPRODUCT(('1.論文等'!$O$12:$O$50="A.研究論文")*('1.論文等'!$B$12:$B$50&gt;'1.論文等'!$E$2)*('1.論文等'!$B$12:$B$50&lt;='1.論文等'!$C$2))</f>
        <v>#VALUE!</v>
      </c>
      <c r="E6" s="250" t="s">
        <v>116</v>
      </c>
      <c r="F6" s="235"/>
      <c r="G6" s="234"/>
      <c r="H6" s="234"/>
      <c r="I6" s="234"/>
      <c r="J6" s="234"/>
      <c r="L6" s="227"/>
    </row>
    <row r="7" spans="1:12" ht="18" customHeight="1">
      <c r="A7" s="234"/>
      <c r="B7" s="238" t="s">
        <v>111</v>
      </c>
      <c r="C7" s="253">
        <f>SUMPRODUCT(('1.論文等'!$O$12:$O$50="B.小論文")*('1.論文等'!$B$12:$B$50&lt;&gt;"")*('1.論文等'!$B$12:$B$50&lt;='1.論文等'!$C$2))+SUMPRODUCT(('1.論文等'!$O$12:$O$50="C1.査読付収録論文")*('1.論文等'!$B$12:$B$50&lt;&gt;"")*('1.論文等'!$B$12:$B$50&lt;='1.論文等'!$C$2))+SUMPRODUCT(('1.論文等'!$O$12:$O$50="C2.収録論文")*('1.論文等'!$B$12:$B$50&lt;&gt;"")*('1.論文等'!$B$12:$B$50&lt;='1.論文等'!$C$2))+SUMPRODUCT(('1.論文等'!$O$12:$O$50="D.機関誌論文")*('1.論文等'!$B$12:$B$50&lt;&gt;"")*('1.論文等'!$B$12:$B$50&lt;='1.論文等'!$C$2))+SUMPRODUCT(('1.論文等'!$O$12:$O$50="E.著書等")*('1.論文等'!$B$12:$B$50&lt;&gt;"")*('1.論文等'!$B$12:$B$50&lt;='1.論文等'!$C$2))+SUMPRODUCT(('1.論文等'!$O$12:$O$50="F.学術解説等")*('1.論文等'!$B$12:$B$50&lt;&gt;"")*('1.論文等'!$B$12:$B$50&lt;='1.論文等'!$C$2))+SUMPRODUCT(('1.論文等'!$O$12:$O$50="G.一般口頭発表")*('1.論文等'!$B$12:$B$50&lt;&gt;"")*('1.論文等'!$B$12:$B$50&lt;='1.論文等'!$C$2))+SUMPRODUCT(('1.論文等'!$O$12:$O$50="H.その他資料")*('1.論文等'!$B$12:$B$50&lt;&gt;"")*('1.論文等'!$B$12:$B$50&lt;='1.論文等'!$C$2))</f>
        <v>0</v>
      </c>
      <c r="D7" s="236" t="e">
        <f>SUMPRODUCT(('1.論文等'!$O$12:$O$50="B.小論文")*('1.論文等'!$B$12:$B$50&gt;'1.論文等'!$E$2)*('1.論文等'!$B$12:$B$50&lt;='1.論文等'!$C$2))+SUMPRODUCT(('1.論文等'!$O$12:$O$50="C1.査読付収録論文")*('1.論文等'!$B$12:$B$50&gt;'1.論文等'!$E$2)*('1.論文等'!$B$12:$B$50&lt;='1.論文等'!$C$2))+SUMPRODUCT(('1.論文等'!$O$12:$O$50="C2.収録論文")*('1.論文等'!$B$12:$B$50&gt;'1.論文等'!$E$2)*('1.論文等'!$B$12:$B$50&lt;='1.論文等'!$C$2))+SUMPRODUCT(('1.論文等'!$O$12:$O$50="D.機関誌論文")*('1.論文等'!$B$12:$B$50&gt;'1.論文等'!$E$2)*('1.論文等'!$B$12:$B$50&lt;='1.論文等'!$C$2))+SUMPRODUCT(('1.論文等'!$O$12:$O$50="E.著書等")*('1.論文等'!$B$12:$B$50&gt;'1.論文等'!$E$2)*('1.論文等'!$B$12:$B$50&lt;='1.論文等'!$C$2))+SUMPRODUCT(('1.論文等'!$O$12:$O$50="F.学術解説等")*('1.論文等'!$B$12:$B$50&gt;'1.論文等'!$E$2)*('1.論文等'!$B$12:$B$50&lt;='1.論文等'!$C$2))+SUMPRODUCT(('1.論文等'!$O$12:$O$50="G.一般口頭発表")*('1.論文等'!$B$12:$B$50&gt;'1.論文等'!$E$2)*('1.論文等'!$B$12:$B$50&lt;='1.論文等'!$C$2))+SUMPRODUCT(('1.論文等'!$O$12:$O$50="H.その他資料")*('1.論文等'!$B$12:$B$50&gt;'1.論文等'!$E$2)*('1.論文等'!$B$12:$B$50&lt;='1.論文等'!$C$2))</f>
        <v>#VALUE!</v>
      </c>
      <c r="E7" s="274" t="s">
        <v>318</v>
      </c>
      <c r="F7" s="235"/>
      <c r="G7" s="234"/>
      <c r="H7" s="234"/>
      <c r="I7" s="234"/>
      <c r="J7" s="234"/>
      <c r="L7" s="227"/>
    </row>
    <row r="8" spans="1:12" ht="18" customHeight="1">
      <c r="A8" s="234"/>
      <c r="B8" s="238" t="s">
        <v>112</v>
      </c>
      <c r="C8" s="253">
        <f>SUMPRODUCT(('2.標準化'!$O$5:$O$30="I.標準化提案")*('2.標準化'!$B$5:$B$30&lt;&gt;"")*('2.標準化'!$B$5:$B$30&lt;='1.論文等'!$C$2))</f>
        <v>0</v>
      </c>
      <c r="D8" s="236" t="e">
        <f>SUMPRODUCT(('2.標準化'!$O$5:$O$30="I.標準化提案")*('2.標準化'!$B$5:$B$30&gt;'1.論文等'!$E$2)*('2.標準化'!$B$5:$B$30&lt;='1.論文等'!$C$2))</f>
        <v>#VALUE!</v>
      </c>
      <c r="E8" s="250" t="s">
        <v>117</v>
      </c>
      <c r="F8" s="235"/>
      <c r="G8" s="234"/>
      <c r="H8" s="234"/>
      <c r="I8" s="234"/>
      <c r="J8" s="234"/>
      <c r="L8" s="227"/>
    </row>
    <row r="9" spans="1:12" ht="18" customHeight="1">
      <c r="A9" s="234"/>
      <c r="B9" s="239" t="s">
        <v>113</v>
      </c>
      <c r="C9" s="253">
        <f>SUMPRODUCT(('3.成果発信'!$O$5:$O$30="K.プレスリリース")*('3.成果発信'!$B$5:$B$30&lt;&gt;"")*('3.成果発信'!$B$5:$B$30&lt;='1.論文等'!$C$2))+SUMPRODUCT(('3.成果発信'!$O$5:$O$30="L.報道")*('3.成果発信'!$B$5:$B$30&lt;&gt;"")*('3.成果発信'!$B$5:$B$30&lt;='1.論文等'!$C$2))</f>
        <v>0</v>
      </c>
      <c r="D9" s="236" t="e">
        <f>SUMPRODUCT(('3.成果発信'!$O$5:$O$30="K.プレスリリース")*('3.成果発信'!$B$5:$B$30&gt;'1.論文等'!$E$2)*('3.成果発信'!$B$5:$B$30&lt;='1.論文等'!$C$2))+SUMPRODUCT(('3.成果発信'!$O$5:$O$30="L.報道")*('3.成果発信'!$B$5:$B$30&gt;'1.論文等'!$E$2)*('3.成果発信'!$B$5:$B$30&lt;='1.論文等'!$C$2))</f>
        <v>#VALUE!</v>
      </c>
      <c r="E9" s="250" t="s">
        <v>118</v>
      </c>
      <c r="F9" s="235"/>
      <c r="G9" s="234"/>
      <c r="H9" s="234"/>
      <c r="I9" s="234"/>
      <c r="J9" s="234"/>
      <c r="L9" s="227"/>
    </row>
    <row r="10" spans="1:12" ht="18" customHeight="1">
      <c r="A10" s="234"/>
      <c r="B10" s="238" t="s">
        <v>114</v>
      </c>
      <c r="C10" s="253">
        <f>SUMPRODUCT(('3.成果発信'!$O$5:$O$30="M.展示会")*('3.成果発信'!$B$5:$B$30&lt;&gt;"")*('3.成果発信'!$B$5:$B$30&lt;='1.論文等'!$C$2))</f>
        <v>0</v>
      </c>
      <c r="D10" s="236" t="e">
        <f>SUMPRODUCT(('3.成果発信'!$O$5:$O$30="M.展示会")*('3.成果発信'!$B$5:$B$30&gt;'1.論文等'!$E$2)*('3.成果発信'!$B$5:$B$30&lt;='1.論文等'!$C$2))</f>
        <v>#VALUE!</v>
      </c>
      <c r="E10" s="250" t="s">
        <v>119</v>
      </c>
      <c r="F10" s="235"/>
      <c r="G10" s="234"/>
      <c r="H10" s="234"/>
      <c r="I10" s="234"/>
      <c r="J10" s="234"/>
      <c r="L10" s="227"/>
    </row>
    <row r="11" spans="1:12" ht="18" customHeight="1">
      <c r="A11" s="234"/>
      <c r="B11" s="238" t="s">
        <v>147</v>
      </c>
      <c r="C11" s="253">
        <f>SUMPRODUCT(('4.表彰・受賞'!$O$5:$O$30="N.受賞")*('4.表彰・受賞'!$B$5:$B$30&lt;&gt;"")*('4.表彰・受賞'!$B$5:$B$30&lt;='1.論文等'!$C$2))+SUMPRODUCT(('4.表彰・受賞'!$O$5:$O$30="O.表彰")*('4.表彰・受賞'!$B$5:$B$30&lt;&gt;"")*('4.表彰・受賞'!$B$5:$B$30&lt;='1.論文等'!$C$2))</f>
        <v>0</v>
      </c>
      <c r="D11" s="236" t="e">
        <f>SUMPRODUCT(('4.表彰・受賞'!$O$5:$O$30="N.受賞")*('4.表彰・受賞'!$B$5:$B$30&gt;'1.論文等'!$E$2)*('4.表彰・受賞'!$B$5:$B$30&lt;='1.論文等'!$C$2))+SUMPRODUCT(('4.表彰・受賞'!$O$5:$O$30="O.表彰")*('4.表彰・受賞'!$B$5:$B$30&gt;'1.論文等'!$E$2)*('4.表彰・受賞'!$B$5:$B$30&lt;='1.論文等'!$C$2))</f>
        <v>#VALUE!</v>
      </c>
      <c r="E11" s="250" t="s">
        <v>148</v>
      </c>
      <c r="F11" s="235"/>
      <c r="G11" s="234"/>
      <c r="H11" s="234"/>
      <c r="I11" s="234"/>
      <c r="J11" s="234"/>
      <c r="L11" s="227"/>
    </row>
    <row r="12" spans="1:12" ht="18" customHeight="1">
      <c r="A12" s="234"/>
      <c r="B12" s="233"/>
      <c r="C12" s="234"/>
      <c r="D12" s="234"/>
      <c r="E12" s="234"/>
      <c r="F12" s="237"/>
      <c r="G12" s="240"/>
      <c r="H12" s="240"/>
      <c r="I12" s="240"/>
      <c r="J12" s="240"/>
      <c r="L12" s="227"/>
    </row>
    <row r="13" spans="1:12" ht="18" customHeight="1">
      <c r="A13" s="234"/>
      <c r="B13" s="233"/>
      <c r="C13" s="234"/>
      <c r="D13" s="234"/>
      <c r="E13" s="234"/>
      <c r="F13" s="237"/>
      <c r="G13" s="240"/>
      <c r="H13" s="240"/>
      <c r="I13" s="240"/>
      <c r="J13" s="240"/>
      <c r="L13" s="227"/>
    </row>
    <row r="14" spans="1:12" ht="18" customHeight="1">
      <c r="A14" s="232" t="s">
        <v>183</v>
      </c>
      <c r="B14" s="234"/>
      <c r="C14" s="241"/>
      <c r="D14" s="241"/>
      <c r="E14" s="241"/>
      <c r="F14" s="234"/>
      <c r="G14" s="234"/>
      <c r="H14" s="234"/>
      <c r="I14" s="234"/>
      <c r="J14" s="242"/>
      <c r="L14" s="227"/>
    </row>
    <row r="15" spans="1:12" ht="18" customHeight="1">
      <c r="B15" s="236" t="s">
        <v>167</v>
      </c>
      <c r="C15" s="236" t="s">
        <v>189</v>
      </c>
      <c r="D15" s="243"/>
      <c r="E15" s="251"/>
      <c r="L15" s="227"/>
    </row>
    <row r="16" spans="1:12" ht="18" customHeight="1">
      <c r="B16" s="244" t="s">
        <v>91</v>
      </c>
      <c r="C16" s="254">
        <f>SUMPRODUCT(('1.論文等'!$O$12:$O$50="A.研究論文")*('1.論文等'!$B$12:$B$50&lt;&gt;"")*('1.論文等'!$B$12:$B$50&lt;='1.論文等'!$C$2))</f>
        <v>0</v>
      </c>
      <c r="D16" s="243"/>
      <c r="E16" s="251"/>
      <c r="L16" s="227"/>
    </row>
    <row r="17" spans="2:12" ht="18" customHeight="1">
      <c r="B17" s="244" t="s">
        <v>23</v>
      </c>
      <c r="C17" s="254">
        <f>SUMPRODUCT(('1.論文等'!$O$12:$O$50="B.小論文")*('1.論文等'!$B$12:$B$50&lt;&gt;"")*('1.論文等'!$B$12:$B$50&lt;='1.論文等'!$C$2))</f>
        <v>0</v>
      </c>
      <c r="D17" s="243"/>
      <c r="E17" s="251"/>
      <c r="L17" s="227"/>
    </row>
    <row r="18" spans="2:12" ht="18" customHeight="1">
      <c r="B18" s="244" t="s">
        <v>24</v>
      </c>
      <c r="C18" s="254">
        <f>SUMPRODUCT(('1.論文等'!$O$12:$O$50="C1.査読付収録論文")*('1.論文等'!$B$12:$B$50&lt;&gt;"")*('1.論文等'!$B$12:$B$50&lt;='1.論文等'!$C$2))+SUMPRODUCT(('1.論文等'!$O$12:$O$50="C2.収録論文")*('1.論文等'!$B$12:$B$50&lt;&gt;"")*('1.論文等'!$B$12:$B$50&lt;='1.論文等'!$C$2))</f>
        <v>0</v>
      </c>
      <c r="D18" s="277" t="s">
        <v>319</v>
      </c>
      <c r="E18" s="251"/>
      <c r="L18" s="227"/>
    </row>
    <row r="19" spans="2:12" ht="18" customHeight="1">
      <c r="B19" s="244" t="s">
        <v>64</v>
      </c>
      <c r="C19" s="254">
        <f>SUMPRODUCT(('1.論文等'!$O$12:$O$50="D.機関誌論文")*('1.論文等'!$B$12:$B$50&lt;&gt;"")*('1.論文等'!$B$12:$B$50&lt;='1.論文等'!$C$2))</f>
        <v>0</v>
      </c>
      <c r="D19" s="243"/>
      <c r="E19" s="251"/>
      <c r="L19" s="227"/>
    </row>
    <row r="20" spans="2:12" ht="18" customHeight="1">
      <c r="B20" s="244" t="s">
        <v>97</v>
      </c>
      <c r="C20" s="254">
        <f>SUMPRODUCT(('1.論文等'!$O$12:$O$50="E.著書等")*('1.論文等'!$B$12:$B$50&lt;&gt;"")*('1.論文等'!$B$12:$B$50&lt;='1.論文等'!$C$2))</f>
        <v>0</v>
      </c>
      <c r="D20" s="243"/>
      <c r="E20" s="251"/>
      <c r="L20" s="227"/>
    </row>
    <row r="21" spans="2:12" ht="18" customHeight="1">
      <c r="B21" s="244" t="s">
        <v>98</v>
      </c>
      <c r="C21" s="254">
        <f>SUMPRODUCT(('1.論文等'!$O$12:$O$50="F.学術解説等")*('1.論文等'!$B$12:$B$50&lt;&gt;"")*('1.論文等'!$B$12:$B$50&lt;='1.論文等'!$C$2))</f>
        <v>0</v>
      </c>
      <c r="D21" s="243"/>
      <c r="E21" s="251"/>
      <c r="L21" s="227"/>
    </row>
    <row r="22" spans="2:12" ht="18" customHeight="1">
      <c r="B22" s="244" t="s">
        <v>20</v>
      </c>
      <c r="C22" s="254">
        <f>SUMPRODUCT(('1.論文等'!$O$12:$O$50="G.一般口頭発表")*('1.論文等'!$B$12:$B$50&lt;&gt;"")*('1.論文等'!$B$12:$B$50&lt;='1.論文等'!$C$2))</f>
        <v>0</v>
      </c>
      <c r="D22" s="243"/>
      <c r="E22" s="251"/>
      <c r="L22" s="227"/>
    </row>
    <row r="23" spans="2:12" ht="18" customHeight="1">
      <c r="B23" s="244" t="s">
        <v>109</v>
      </c>
      <c r="C23" s="254">
        <f>SUMPRODUCT(('1.論文等'!$O$12:$O$50="H.その他資料")*('1.論文等'!$B$12:$B$50&lt;&gt;"")*('1.論文等'!$B$12:$B$50&lt;='1.論文等'!$C$2))</f>
        <v>0</v>
      </c>
      <c r="D23" s="243"/>
      <c r="E23" s="251"/>
      <c r="L23" s="227"/>
    </row>
    <row r="24" spans="2:12" ht="18" customHeight="1">
      <c r="B24" s="244" t="s">
        <v>87</v>
      </c>
      <c r="C24" s="254">
        <f>SUMPRODUCT(('2.標準化'!$O$5:$O$30="I.標準化提案")*('2.標準化'!$B$5:$B$30&lt;&gt;"")*('2.標準化'!$B$5:$B$30&lt;='1.論文等'!$C$2))</f>
        <v>0</v>
      </c>
      <c r="D24" s="243"/>
      <c r="E24" s="251"/>
      <c r="L24" s="227"/>
    </row>
    <row r="25" spans="2:12" ht="18" customHeight="1">
      <c r="B25" s="244" t="s">
        <v>99</v>
      </c>
      <c r="C25" s="254">
        <f>SUMPRODUCT(('2.標準化'!$O$5:$O$30="J.標準化採択")*('2.標準化'!$B$5:$B$30&lt;&gt;"")*('2.標準化'!$B$5:$B$30&lt;='1.論文等'!$C$2))</f>
        <v>0</v>
      </c>
      <c r="D25" s="243"/>
      <c r="E25" s="251"/>
      <c r="L25" s="227"/>
    </row>
    <row r="26" spans="2:12" ht="18" customHeight="1">
      <c r="B26" s="244" t="s">
        <v>17</v>
      </c>
      <c r="C26" s="254">
        <f>SUMPRODUCT(('3.成果発信'!$O$5:$O$30="K.プレスリリース")*('3.成果発信'!$B$5:$B$30&lt;&gt;"")*('3.成果発信'!$B$5:$B$30&lt;='1.論文等'!$C$2))</f>
        <v>0</v>
      </c>
      <c r="D26" s="243"/>
      <c r="E26" s="251"/>
      <c r="L26" s="227"/>
    </row>
    <row r="27" spans="2:12" ht="18" customHeight="1">
      <c r="B27" s="244" t="s">
        <v>18</v>
      </c>
      <c r="C27" s="254">
        <f>SUMPRODUCT(('3.成果発信'!$O$5:$O$30="L.報道")*('3.成果発信'!$B$5:$B$30&lt;&gt;"")*('3.成果発信'!$B$5:$B$30&lt;='1.論文等'!$C$2))</f>
        <v>0</v>
      </c>
      <c r="D27" s="243"/>
      <c r="E27" s="251"/>
      <c r="L27" s="227"/>
    </row>
    <row r="28" spans="2:12" ht="18" customHeight="1">
      <c r="B28" s="244" t="s">
        <v>68</v>
      </c>
      <c r="C28" s="254">
        <f>SUMPRODUCT(('3.成果発信'!$O$5:$O$30="M.展示会")*('3.成果発信'!$B$5:$B$30&lt;&gt;"")*('3.成果発信'!$B$5:$B$30&lt;='1.論文等'!$C$2))</f>
        <v>0</v>
      </c>
      <c r="D28" s="243"/>
      <c r="E28" s="251"/>
      <c r="L28" s="227"/>
    </row>
    <row r="29" spans="2:12" ht="18" customHeight="1">
      <c r="B29" s="244" t="s">
        <v>106</v>
      </c>
      <c r="C29" s="254">
        <f>SUMPRODUCT(('4.表彰・受賞'!$O$5:$O$30="N.受賞")*('4.表彰・受賞'!$B$5:$B$30&lt;&gt;"")*('4.表彰・受賞'!$B$5:$B$30&lt;='1.論文等'!$C$2))</f>
        <v>0</v>
      </c>
      <c r="D29" s="243"/>
      <c r="E29" s="251"/>
      <c r="L29" s="227"/>
    </row>
    <row r="30" spans="2:12" ht="18" customHeight="1">
      <c r="B30" s="244" t="s">
        <v>105</v>
      </c>
      <c r="C30" s="254">
        <f>SUMPRODUCT(('4.表彰・受賞'!$O$5:$O$30="O.表彰")*('4.表彰・受賞'!$B$5:$B$30&lt;&gt;"")*('4.表彰・受賞'!$B$5:$B$30&lt;='1.論文等'!$C$2))</f>
        <v>0</v>
      </c>
      <c r="D30" s="243"/>
      <c r="E30" s="251"/>
      <c r="L30" s="227"/>
    </row>
    <row r="31" spans="2:12" ht="18" customHeight="1">
      <c r="B31" s="244" t="s">
        <v>257</v>
      </c>
      <c r="C31" s="254">
        <f>SUMPRODUCT(('4.表彰・受賞'!$O$5:$O$30="P.成果の実施")*('4.表彰・受賞'!$B$5:$B$30&lt;&gt;"")*('4.表彰・受賞'!$B$5:$B$30&lt;='1.論文等'!$C$2))</f>
        <v>0</v>
      </c>
      <c r="D31" s="243"/>
      <c r="E31" s="251"/>
      <c r="L31" s="227"/>
    </row>
    <row r="32" spans="2:12" ht="18" customHeight="1">
      <c r="B32" s="244" t="s">
        <v>263</v>
      </c>
      <c r="C32" s="254">
        <f>SUMPRODUCT(('4.表彰・受賞'!$O$5:$O$30="Q.その他")*('4.表彰・受賞'!$B$5:$B$30&lt;&gt;"")*('4.表彰・受賞'!$B$5:$B$30&lt;='1.論文等'!$C$2))</f>
        <v>0</v>
      </c>
      <c r="D32" s="243"/>
      <c r="E32" s="251"/>
      <c r="L32" s="227"/>
    </row>
    <row r="33" spans="1:10">
      <c r="A33" s="232"/>
      <c r="B33" s="234"/>
      <c r="C33" s="241"/>
      <c r="D33" s="241"/>
      <c r="E33" s="241"/>
      <c r="F33" s="234"/>
      <c r="G33" s="234"/>
      <c r="H33" s="234"/>
      <c r="I33" s="234"/>
      <c r="J33" s="242"/>
    </row>
    <row r="34" spans="1:10">
      <c r="B34" s="245"/>
      <c r="C34" s="246"/>
      <c r="D34" s="246"/>
      <c r="E34" s="252"/>
      <c r="F34" s="247"/>
      <c r="G34" s="247"/>
      <c r="H34" s="234"/>
      <c r="I34" s="234"/>
    </row>
  </sheetData>
  <sheetProtection password="CEAA" sheet="1" objects="1" scenarios="1" selectLockedCells="1"/>
  <phoneticPr fontId="1"/>
  <dataValidations count="3">
    <dataValidation allowBlank="1" showInputMessage="1" sqref="G5:G11"/>
    <dataValidation type="date" errorStyle="warning" imeMode="halfAlpha" allowBlank="1" showInputMessage="1" showErrorMessage="1" errorTitle="日付" error="2010/10/31 の形式で入力してください" sqref="B2:B4 B6:B13">
      <formula1>36617</formula1>
      <formula2>43921</formula2>
    </dataValidation>
    <dataValidation type="list" allowBlank="1" showInputMessage="1" showErrorMessage="1" sqref="F2:F4 F12:F13">
      <formula1>"A.受賞,B.表彰,C.標準化の採択,D.その他"</formula1>
    </dataValidation>
  </dataValidations>
  <pageMargins left="0.59055118110236227" right="0.59055118110236227" top="0.98425196850393704" bottom="0.78740157480314965" header="0.70866141732283472" footer="0.70866141732283472"/>
  <pageSetup paperSize="9" scale="78" fitToHeight="0" pageOrder="overThenDown" orientation="landscape" r:id="rId1"/>
  <headerFooter alignWithMargins="0">
    <oddFooter>&amp;C－&amp;P－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T176"/>
  <sheetViews>
    <sheetView zoomScaleNormal="100" zoomScaleSheetLayoutView="90" workbookViewId="0">
      <selection activeCell="C2" sqref="C2"/>
    </sheetView>
  </sheetViews>
  <sheetFormatPr defaultRowHeight="11.25"/>
  <cols>
    <col min="1" max="1" width="6.375" style="82" customWidth="1"/>
    <col min="2" max="2" width="16" style="82" customWidth="1"/>
    <col min="3" max="3" width="33.75" style="109" customWidth="1"/>
    <col min="4" max="4" width="12.25" style="109" customWidth="1"/>
    <col min="5" max="5" width="10.125" style="109" customWidth="1"/>
    <col min="6" max="6" width="10.5" style="109" bestFit="1" customWidth="1"/>
    <col min="7" max="7" width="13" style="109" customWidth="1"/>
    <col min="8" max="8" width="12.75" style="82" customWidth="1"/>
    <col min="9" max="9" width="26.625" style="82" customWidth="1"/>
    <col min="10" max="10" width="18.75" style="82" customWidth="1"/>
    <col min="11" max="11" width="34.625" style="82" customWidth="1"/>
    <col min="12" max="12" width="26.625" style="82" customWidth="1"/>
    <col min="13" max="13" width="8.125" style="103" customWidth="1"/>
    <col min="14" max="16384" width="9" style="82"/>
  </cols>
  <sheetData>
    <row r="1" spans="1:13" ht="18.75" customHeight="1">
      <c r="A1" s="128" t="str">
        <f>'2.標準化'!A1</f>
        <v>様式２－６ 外部発表一覧表（28-2）</v>
      </c>
      <c r="B1" s="129"/>
      <c r="C1" s="195"/>
      <c r="D1" s="108"/>
      <c r="E1" s="108"/>
      <c r="F1" s="108"/>
      <c r="G1" s="108"/>
      <c r="H1" s="129"/>
      <c r="I1" s="129"/>
      <c r="J1" s="106"/>
      <c r="K1" s="106"/>
      <c r="L1" s="129"/>
      <c r="M1" s="130"/>
    </row>
    <row r="2" spans="1:13">
      <c r="A2" s="129"/>
      <c r="B2" s="106" t="s">
        <v>283</v>
      </c>
      <c r="C2" s="223">
        <v>42825</v>
      </c>
      <c r="D2" s="214">
        <f>IF(MONTH(C2)&lt;6,YEAR(C2)-1,YEAR(C2))</f>
        <v>2016</v>
      </c>
      <c r="E2" s="216">
        <f>DATEVALUE(TEXT($D$2,"0")&amp;"/3/31")</f>
        <v>42460</v>
      </c>
      <c r="F2" s="108"/>
      <c r="G2" s="108"/>
      <c r="H2" s="129"/>
      <c r="I2" s="129"/>
      <c r="J2" s="106"/>
      <c r="K2" s="67"/>
      <c r="M2" s="131"/>
    </row>
    <row r="3" spans="1:13" ht="13.5">
      <c r="A3" s="129"/>
      <c r="B3" s="105" t="s">
        <v>277</v>
      </c>
      <c r="C3" s="132" t="s">
        <v>122</v>
      </c>
      <c r="D3" s="132"/>
      <c r="E3" s="132"/>
      <c r="F3" s="132"/>
      <c r="G3" s="132"/>
      <c r="H3" s="133"/>
      <c r="I3" s="133"/>
      <c r="J3" s="67"/>
      <c r="K3" s="67"/>
      <c r="M3" s="130"/>
    </row>
    <row r="4" spans="1:13" ht="13.5">
      <c r="A4" s="129"/>
      <c r="B4" s="105" t="s">
        <v>278</v>
      </c>
      <c r="C4" s="134" t="s">
        <v>230</v>
      </c>
      <c r="D4" s="134"/>
      <c r="E4" s="134"/>
      <c r="F4" s="134"/>
      <c r="G4" s="134"/>
      <c r="H4" s="135"/>
      <c r="I4" s="135"/>
      <c r="J4" s="67"/>
      <c r="K4" s="67"/>
      <c r="M4" s="130"/>
    </row>
    <row r="5" spans="1:13" ht="13.5">
      <c r="A5" s="129"/>
      <c r="B5" s="104" t="s">
        <v>120</v>
      </c>
      <c r="C5" s="134" t="s">
        <v>121</v>
      </c>
      <c r="D5" s="134"/>
      <c r="E5" s="136"/>
      <c r="F5" s="136"/>
      <c r="G5" s="136"/>
      <c r="H5" s="135"/>
      <c r="I5" s="135"/>
      <c r="J5" s="67"/>
      <c r="K5" s="67"/>
    </row>
    <row r="6" spans="1:13" ht="13.5">
      <c r="A6" s="129"/>
      <c r="B6" s="104" t="s">
        <v>182</v>
      </c>
      <c r="C6" s="137" t="s">
        <v>198</v>
      </c>
      <c r="D6" s="112"/>
      <c r="E6" s="112"/>
      <c r="F6" s="134"/>
      <c r="G6" s="134"/>
      <c r="H6" s="135"/>
      <c r="I6" s="135"/>
      <c r="J6" s="67"/>
      <c r="K6" s="67"/>
    </row>
    <row r="7" spans="1:13" ht="13.5">
      <c r="A7" s="129"/>
      <c r="B7" s="106" t="s">
        <v>179</v>
      </c>
      <c r="C7" s="114" t="s">
        <v>284</v>
      </c>
      <c r="D7" s="67"/>
      <c r="E7" s="67"/>
      <c r="F7" s="67"/>
      <c r="G7" s="67"/>
      <c r="H7" s="138"/>
      <c r="I7" s="138"/>
      <c r="J7" s="129"/>
      <c r="K7" s="129"/>
      <c r="L7" s="129"/>
    </row>
    <row r="8" spans="1:13" ht="13.5">
      <c r="A8" s="129"/>
      <c r="C8" s="82"/>
      <c r="D8" s="67"/>
      <c r="E8" s="138"/>
      <c r="F8" s="138"/>
      <c r="G8" s="138"/>
      <c r="H8" s="138"/>
      <c r="I8" s="138"/>
      <c r="J8" s="129"/>
      <c r="K8" s="129"/>
      <c r="L8" s="129"/>
    </row>
    <row r="9" spans="1:13">
      <c r="A9" s="129"/>
      <c r="B9" s="129"/>
      <c r="C9" s="108"/>
      <c r="D9" s="108"/>
      <c r="E9" s="108"/>
      <c r="F9" s="108"/>
      <c r="G9" s="108"/>
      <c r="H9" s="129"/>
      <c r="I9" s="129"/>
      <c r="J9" s="129"/>
      <c r="K9" s="129"/>
      <c r="L9" s="129"/>
    </row>
    <row r="10" spans="1:13" ht="12" thickBot="1">
      <c r="A10" s="128" t="s">
        <v>77</v>
      </c>
      <c r="B10" s="129"/>
      <c r="C10" s="108"/>
      <c r="D10" s="108"/>
      <c r="E10" s="108"/>
      <c r="F10" s="108"/>
      <c r="G10" s="108"/>
      <c r="H10" s="129"/>
      <c r="I10" s="129"/>
      <c r="J10" s="129"/>
      <c r="K10" s="129"/>
      <c r="L10" s="129"/>
    </row>
    <row r="11" spans="1:13" ht="15" customHeight="1" thickBot="1">
      <c r="A11" s="128"/>
      <c r="B11" s="129"/>
      <c r="C11" s="108"/>
      <c r="D11" s="108"/>
      <c r="E11" s="282" t="s">
        <v>181</v>
      </c>
      <c r="F11" s="285"/>
      <c r="G11" s="286"/>
      <c r="H11" s="129"/>
      <c r="I11" s="129"/>
      <c r="J11" s="129"/>
      <c r="K11" s="129"/>
      <c r="L11" s="129"/>
    </row>
    <row r="12" spans="1:13" s="110" customFormat="1" ht="22.5" customHeight="1" thickBot="1">
      <c r="A12" s="139" t="s">
        <v>0</v>
      </c>
      <c r="B12" s="140" t="s">
        <v>2</v>
      </c>
      <c r="C12" s="140" t="s">
        <v>1</v>
      </c>
      <c r="D12" s="141" t="s">
        <v>152</v>
      </c>
      <c r="E12" s="141" t="s">
        <v>178</v>
      </c>
      <c r="F12" s="141" t="s">
        <v>165</v>
      </c>
      <c r="G12" s="141" t="s">
        <v>197</v>
      </c>
      <c r="H12" s="140" t="s">
        <v>167</v>
      </c>
      <c r="I12" s="140" t="s">
        <v>3</v>
      </c>
      <c r="J12" s="140" t="s">
        <v>187</v>
      </c>
      <c r="K12" s="141" t="s">
        <v>241</v>
      </c>
      <c r="L12" s="142" t="s">
        <v>231</v>
      </c>
      <c r="M12" s="143"/>
    </row>
    <row r="13" spans="1:13" s="109" customFormat="1" ht="12.75" customHeight="1" thickTop="1">
      <c r="A13" s="144">
        <v>1</v>
      </c>
      <c r="B13" s="145">
        <v>42135</v>
      </c>
      <c r="C13" s="146" t="s">
        <v>19</v>
      </c>
      <c r="D13" s="147" t="s">
        <v>154</v>
      </c>
      <c r="E13" s="23"/>
      <c r="F13" s="23" t="s">
        <v>211</v>
      </c>
      <c r="G13" s="23" t="s">
        <v>211</v>
      </c>
      <c r="H13" s="149" t="s">
        <v>20</v>
      </c>
      <c r="I13" s="149" t="s">
        <v>123</v>
      </c>
      <c r="J13" s="149" t="s">
        <v>124</v>
      </c>
      <c r="K13" s="150" t="s">
        <v>21</v>
      </c>
      <c r="L13" s="151"/>
      <c r="M13" s="152"/>
    </row>
    <row r="14" spans="1:13" s="109" customFormat="1" ht="39" customHeight="1">
      <c r="A14" s="153">
        <v>2</v>
      </c>
      <c r="B14" s="154">
        <v>42215</v>
      </c>
      <c r="C14" s="155" t="s">
        <v>22</v>
      </c>
      <c r="D14" s="156" t="s">
        <v>305</v>
      </c>
      <c r="E14" s="23" t="s">
        <v>211</v>
      </c>
      <c r="F14" s="23" t="s">
        <v>211</v>
      </c>
      <c r="G14" s="23"/>
      <c r="H14" s="157" t="s">
        <v>25</v>
      </c>
      <c r="I14" s="157" t="s">
        <v>39</v>
      </c>
      <c r="J14" s="157"/>
      <c r="K14" s="156" t="s">
        <v>237</v>
      </c>
      <c r="L14" s="158" t="s">
        <v>247</v>
      </c>
      <c r="M14" s="152"/>
    </row>
    <row r="15" spans="1:13" s="109" customFormat="1" ht="19.5" customHeight="1">
      <c r="A15" s="153">
        <v>3</v>
      </c>
      <c r="B15" s="154">
        <v>42597</v>
      </c>
      <c r="C15" s="155" t="s">
        <v>27</v>
      </c>
      <c r="D15" s="156" t="s">
        <v>156</v>
      </c>
      <c r="E15" s="23"/>
      <c r="F15" s="23"/>
      <c r="G15" s="23" t="s">
        <v>211</v>
      </c>
      <c r="H15" s="157" t="s">
        <v>313</v>
      </c>
      <c r="I15" s="157" t="s">
        <v>125</v>
      </c>
      <c r="J15" s="157" t="s">
        <v>229</v>
      </c>
      <c r="K15" s="156" t="s">
        <v>246</v>
      </c>
      <c r="L15" s="158"/>
      <c r="M15" s="152"/>
    </row>
    <row r="16" spans="1:13" s="109" customFormat="1" ht="22.5">
      <c r="A16" s="153">
        <v>4</v>
      </c>
      <c r="B16" s="154">
        <v>42628</v>
      </c>
      <c r="C16" s="155" t="s">
        <v>220</v>
      </c>
      <c r="D16" s="156" t="s">
        <v>155</v>
      </c>
      <c r="E16" s="23" t="s">
        <v>211</v>
      </c>
      <c r="F16" s="23" t="s">
        <v>211</v>
      </c>
      <c r="G16" s="23"/>
      <c r="H16" s="157" t="s">
        <v>23</v>
      </c>
      <c r="I16" s="157" t="s">
        <v>126</v>
      </c>
      <c r="J16" s="157"/>
      <c r="K16" s="156" t="s">
        <v>238</v>
      </c>
      <c r="L16" s="158"/>
      <c r="M16" s="152"/>
    </row>
    <row r="17" spans="1:15" s="109" customFormat="1" ht="19.5" customHeight="1">
      <c r="A17" s="153">
        <v>5</v>
      </c>
      <c r="B17" s="154">
        <v>42691</v>
      </c>
      <c r="C17" s="155" t="s">
        <v>40</v>
      </c>
      <c r="D17" s="156" t="s">
        <v>151</v>
      </c>
      <c r="E17" s="23" t="s">
        <v>211</v>
      </c>
      <c r="F17" s="23"/>
      <c r="G17" s="23"/>
      <c r="H17" s="157" t="s">
        <v>64</v>
      </c>
      <c r="I17" s="157" t="s">
        <v>26</v>
      </c>
      <c r="J17" s="157"/>
      <c r="K17" s="156" t="s">
        <v>239</v>
      </c>
      <c r="L17" s="158"/>
      <c r="M17" s="152"/>
    </row>
    <row r="18" spans="1:15" s="109" customFormat="1" ht="33.75">
      <c r="A18" s="153">
        <v>6</v>
      </c>
      <c r="B18" s="154">
        <v>42745</v>
      </c>
      <c r="C18" s="155" t="s">
        <v>62</v>
      </c>
      <c r="D18" s="156"/>
      <c r="E18" s="23"/>
      <c r="F18" s="23"/>
      <c r="G18" s="23" t="s">
        <v>211</v>
      </c>
      <c r="H18" s="157" t="s">
        <v>61</v>
      </c>
      <c r="I18" s="157" t="s">
        <v>63</v>
      </c>
      <c r="J18" s="157"/>
      <c r="K18" s="156" t="s">
        <v>158</v>
      </c>
      <c r="L18" s="158"/>
      <c r="M18" s="152"/>
    </row>
    <row r="19" spans="1:15" s="109" customFormat="1" ht="19.5" customHeight="1">
      <c r="A19" s="153">
        <v>7</v>
      </c>
      <c r="B19" s="159">
        <v>42857</v>
      </c>
      <c r="C19" s="155" t="s">
        <v>127</v>
      </c>
      <c r="D19" s="156" t="s">
        <v>150</v>
      </c>
      <c r="E19" s="23" t="s">
        <v>211</v>
      </c>
      <c r="F19" s="23"/>
      <c r="G19" s="23" t="s">
        <v>211</v>
      </c>
      <c r="H19" s="157" t="s">
        <v>20</v>
      </c>
      <c r="I19" s="157" t="s">
        <v>89</v>
      </c>
      <c r="J19" s="157" t="s">
        <v>90</v>
      </c>
      <c r="K19" s="156" t="s">
        <v>240</v>
      </c>
      <c r="L19" s="158"/>
      <c r="M19" s="152"/>
    </row>
    <row r="20" spans="1:15" s="109" customFormat="1" ht="19.5" customHeight="1">
      <c r="A20" s="153">
        <v>8</v>
      </c>
      <c r="B20" s="159"/>
      <c r="C20" s="155"/>
      <c r="D20" s="156"/>
      <c r="E20" s="23"/>
      <c r="F20" s="23"/>
      <c r="G20" s="23"/>
      <c r="H20" s="157"/>
      <c r="I20" s="157"/>
      <c r="J20" s="157"/>
      <c r="K20" s="156"/>
      <c r="L20" s="160"/>
      <c r="M20" s="152"/>
    </row>
    <row r="21" spans="1:15" s="109" customFormat="1">
      <c r="A21" s="153">
        <v>9</v>
      </c>
      <c r="B21" s="159"/>
      <c r="C21" s="157"/>
      <c r="D21" s="156"/>
      <c r="E21" s="23"/>
      <c r="F21" s="23"/>
      <c r="G21" s="23"/>
      <c r="H21" s="157"/>
      <c r="I21" s="157"/>
      <c r="J21" s="157"/>
      <c r="K21" s="156"/>
      <c r="L21" s="158"/>
      <c r="M21" s="152"/>
    </row>
    <row r="22" spans="1:15" s="109" customFormat="1">
      <c r="A22" s="153">
        <v>10</v>
      </c>
      <c r="B22" s="159"/>
      <c r="C22" s="161"/>
      <c r="D22" s="162"/>
      <c r="E22" s="23"/>
      <c r="F22" s="23"/>
      <c r="G22" s="23"/>
      <c r="H22" s="157"/>
      <c r="I22" s="161"/>
      <c r="J22" s="161"/>
      <c r="K22" s="162"/>
      <c r="L22" s="163"/>
      <c r="M22" s="152"/>
    </row>
    <row r="23" spans="1:15" s="109" customFormat="1" ht="12" thickBot="1">
      <c r="A23" s="201">
        <v>11</v>
      </c>
      <c r="B23" s="164"/>
      <c r="C23" s="165"/>
      <c r="D23" s="166"/>
      <c r="E23" s="167"/>
      <c r="F23" s="167"/>
      <c r="G23" s="167"/>
      <c r="H23" s="165"/>
      <c r="I23" s="165"/>
      <c r="J23" s="165"/>
      <c r="K23" s="166"/>
      <c r="L23" s="168"/>
      <c r="M23" s="152"/>
      <c r="O23" s="108"/>
    </row>
    <row r="24" spans="1:15" s="109" customFormat="1">
      <c r="A24" s="108"/>
      <c r="B24" s="108"/>
      <c r="C24" s="108"/>
      <c r="D24" s="108"/>
      <c r="E24" s="108"/>
      <c r="F24" s="108"/>
      <c r="G24" s="108"/>
      <c r="H24" s="108"/>
      <c r="I24" s="108"/>
      <c r="J24" s="108"/>
      <c r="K24" s="108"/>
      <c r="L24" s="108"/>
      <c r="M24" s="152"/>
      <c r="O24" s="108"/>
    </row>
    <row r="25" spans="1:15" ht="12" thickBot="1">
      <c r="A25" s="128" t="s">
        <v>13</v>
      </c>
      <c r="B25" s="129"/>
      <c r="C25" s="129"/>
      <c r="D25" s="129"/>
      <c r="E25" s="129"/>
      <c r="F25" s="129"/>
      <c r="G25" s="129"/>
      <c r="H25" s="129"/>
      <c r="I25" s="129"/>
      <c r="J25" s="129"/>
      <c r="K25" s="129"/>
      <c r="L25" s="129"/>
      <c r="O25" s="129"/>
    </row>
    <row r="26" spans="1:15" ht="15" customHeight="1" thickBot="1">
      <c r="A26" s="128"/>
      <c r="B26" s="129"/>
      <c r="C26" s="108"/>
      <c r="D26" s="108"/>
      <c r="E26" s="282" t="s">
        <v>286</v>
      </c>
      <c r="F26" s="283"/>
      <c r="G26" s="284"/>
      <c r="H26" s="129"/>
      <c r="I26" s="129"/>
      <c r="J26" s="129"/>
      <c r="K26" s="129"/>
      <c r="L26" s="129"/>
    </row>
    <row r="27" spans="1:15" s="110" customFormat="1" ht="24.75" customHeight="1" thickBot="1">
      <c r="A27" s="139" t="s">
        <v>0</v>
      </c>
      <c r="B27" s="140" t="s">
        <v>5</v>
      </c>
      <c r="C27" s="140" t="s">
        <v>9</v>
      </c>
      <c r="D27" s="169"/>
      <c r="E27" s="141" t="str">
        <f>$E$12</f>
        <v>□大</v>
      </c>
      <c r="F27" s="141" t="str">
        <f>$F$12</f>
        <v>AAA</v>
      </c>
      <c r="G27" s="141" t="str">
        <f>$G$12</f>
        <v>△△（株）</v>
      </c>
      <c r="H27" s="140" t="s">
        <v>167</v>
      </c>
      <c r="I27" s="140" t="s">
        <v>10</v>
      </c>
      <c r="J27" s="140" t="s">
        <v>188</v>
      </c>
      <c r="K27" s="141" t="s">
        <v>242</v>
      </c>
      <c r="L27" s="142" t="s">
        <v>233</v>
      </c>
      <c r="M27" s="143"/>
    </row>
    <row r="28" spans="1:15" s="109" customFormat="1" ht="23.25" thickTop="1">
      <c r="A28" s="144">
        <v>1</v>
      </c>
      <c r="B28" s="145">
        <v>42617</v>
      </c>
      <c r="C28" s="146" t="s">
        <v>65</v>
      </c>
      <c r="D28" s="170"/>
      <c r="E28" s="23"/>
      <c r="F28" s="23"/>
      <c r="G28" s="23" t="s">
        <v>211</v>
      </c>
      <c r="H28" s="148" t="s">
        <v>16</v>
      </c>
      <c r="I28" s="149" t="s">
        <v>128</v>
      </c>
      <c r="J28" s="149" t="s">
        <v>31</v>
      </c>
      <c r="K28" s="150" t="s">
        <v>243</v>
      </c>
      <c r="L28" s="151"/>
      <c r="M28" s="152"/>
    </row>
    <row r="29" spans="1:15" s="109" customFormat="1" ht="19.5" customHeight="1">
      <c r="A29" s="153">
        <v>2</v>
      </c>
      <c r="B29" s="159">
        <v>42704</v>
      </c>
      <c r="C29" s="155" t="s">
        <v>129</v>
      </c>
      <c r="D29" s="171"/>
      <c r="E29" s="23"/>
      <c r="F29" s="23" t="s">
        <v>211</v>
      </c>
      <c r="G29" s="23"/>
      <c r="H29" s="148" t="s">
        <v>56</v>
      </c>
      <c r="I29" s="157" t="s">
        <v>130</v>
      </c>
      <c r="J29" s="157" t="s">
        <v>131</v>
      </c>
      <c r="K29" s="156" t="s">
        <v>57</v>
      </c>
      <c r="L29" s="158" t="s">
        <v>248</v>
      </c>
      <c r="M29" s="152"/>
    </row>
    <row r="30" spans="1:15" s="109" customFormat="1">
      <c r="A30" s="153">
        <v>3</v>
      </c>
      <c r="B30" s="159"/>
      <c r="C30" s="157"/>
      <c r="D30" s="171"/>
      <c r="E30" s="23"/>
      <c r="F30" s="23"/>
      <c r="G30" s="23"/>
      <c r="H30" s="148"/>
      <c r="I30" s="157"/>
      <c r="J30" s="157"/>
      <c r="K30" s="156"/>
      <c r="L30" s="158"/>
      <c r="M30" s="152"/>
    </row>
    <row r="31" spans="1:15" s="109" customFormat="1" ht="12" thickBot="1">
      <c r="A31" s="201">
        <v>4</v>
      </c>
      <c r="B31" s="164"/>
      <c r="C31" s="165"/>
      <c r="D31" s="172"/>
      <c r="E31" s="167"/>
      <c r="F31" s="167"/>
      <c r="G31" s="167"/>
      <c r="H31" s="165"/>
      <c r="I31" s="165"/>
      <c r="J31" s="165"/>
      <c r="K31" s="166"/>
      <c r="L31" s="168"/>
      <c r="M31" s="152"/>
      <c r="O31" s="108"/>
    </row>
    <row r="32" spans="1:15" s="109" customFormat="1">
      <c r="A32" s="120"/>
      <c r="B32" s="120"/>
      <c r="C32" s="120"/>
      <c r="D32" s="120"/>
      <c r="E32" s="120"/>
      <c r="F32" s="120"/>
      <c r="G32" s="120"/>
      <c r="H32" s="120"/>
      <c r="I32" s="120"/>
      <c r="J32" s="120"/>
      <c r="K32" s="120"/>
      <c r="L32" s="120"/>
      <c r="M32" s="152"/>
    </row>
    <row r="33" spans="1:15" ht="12" thickBot="1">
      <c r="A33" s="128" t="s">
        <v>102</v>
      </c>
      <c r="B33" s="129"/>
      <c r="C33" s="129"/>
      <c r="D33" s="129"/>
      <c r="E33" s="129"/>
      <c r="F33" s="129"/>
      <c r="G33" s="129"/>
      <c r="H33" s="129"/>
      <c r="I33" s="129"/>
      <c r="J33" s="129"/>
      <c r="K33" s="129"/>
      <c r="L33" s="129"/>
    </row>
    <row r="34" spans="1:15" ht="15" customHeight="1" thickBot="1">
      <c r="A34" s="128"/>
      <c r="B34" s="129"/>
      <c r="C34" s="108"/>
      <c r="D34" s="108"/>
      <c r="E34" s="282" t="s">
        <v>298</v>
      </c>
      <c r="F34" s="283"/>
      <c r="G34" s="284"/>
      <c r="H34" s="129"/>
      <c r="I34" s="129"/>
      <c r="J34" s="129"/>
      <c r="K34" s="129"/>
      <c r="L34" s="129"/>
    </row>
    <row r="35" spans="1:15" s="110" customFormat="1" ht="21.75" customHeight="1" thickBot="1">
      <c r="A35" s="139" t="s">
        <v>0</v>
      </c>
      <c r="B35" s="140" t="s">
        <v>5</v>
      </c>
      <c r="C35" s="140" t="s">
        <v>7</v>
      </c>
      <c r="D35" s="169"/>
      <c r="E35" s="141" t="str">
        <f>$E$12</f>
        <v>□大</v>
      </c>
      <c r="F35" s="141" t="str">
        <f>$F$12</f>
        <v>AAA</v>
      </c>
      <c r="G35" s="141" t="str">
        <f>$G$12</f>
        <v>△△（株）</v>
      </c>
      <c r="H35" s="140" t="s">
        <v>167</v>
      </c>
      <c r="I35" s="140" t="s">
        <v>8</v>
      </c>
      <c r="J35" s="140" t="s">
        <v>215</v>
      </c>
      <c r="K35" s="141" t="s">
        <v>132</v>
      </c>
      <c r="L35" s="142" t="s">
        <v>235</v>
      </c>
      <c r="M35" s="143"/>
    </row>
    <row r="36" spans="1:15" s="109" customFormat="1" ht="19.5" customHeight="1" thickTop="1">
      <c r="A36" s="144">
        <v>1</v>
      </c>
      <c r="B36" s="159">
        <v>42187</v>
      </c>
      <c r="C36" s="155" t="s">
        <v>83</v>
      </c>
      <c r="D36" s="173"/>
      <c r="E36" s="23"/>
      <c r="F36" s="23" t="s">
        <v>211</v>
      </c>
      <c r="G36" s="23"/>
      <c r="H36" s="148" t="s">
        <v>17</v>
      </c>
      <c r="I36" s="157" t="s">
        <v>85</v>
      </c>
      <c r="J36" s="157"/>
      <c r="K36" s="156"/>
      <c r="L36" s="158"/>
      <c r="M36" s="152"/>
    </row>
    <row r="37" spans="1:15" s="109" customFormat="1" ht="19.5" customHeight="1">
      <c r="A37" s="153">
        <v>2</v>
      </c>
      <c r="B37" s="159">
        <v>42188</v>
      </c>
      <c r="C37" s="155" t="s">
        <v>83</v>
      </c>
      <c r="D37" s="171"/>
      <c r="E37" s="23"/>
      <c r="F37" s="23" t="s">
        <v>211</v>
      </c>
      <c r="G37" s="23"/>
      <c r="H37" s="148" t="s">
        <v>18</v>
      </c>
      <c r="I37" s="157" t="s">
        <v>133</v>
      </c>
      <c r="J37" s="157" t="s">
        <v>134</v>
      </c>
      <c r="K37" s="156"/>
      <c r="L37" s="158"/>
      <c r="M37" s="152"/>
    </row>
    <row r="38" spans="1:15" s="109" customFormat="1" ht="25.5" customHeight="1">
      <c r="A38" s="153">
        <v>3</v>
      </c>
      <c r="B38" s="159">
        <v>42589</v>
      </c>
      <c r="C38" s="155" t="s">
        <v>86</v>
      </c>
      <c r="D38" s="171"/>
      <c r="E38" s="23" t="s">
        <v>211</v>
      </c>
      <c r="F38" s="23"/>
      <c r="G38" s="23"/>
      <c r="H38" s="148" t="s">
        <v>18</v>
      </c>
      <c r="I38" s="157" t="s">
        <v>135</v>
      </c>
      <c r="J38" s="157" t="s">
        <v>136</v>
      </c>
      <c r="K38" s="156" t="s">
        <v>244</v>
      </c>
      <c r="L38" s="158"/>
      <c r="M38" s="152"/>
    </row>
    <row r="39" spans="1:15" s="109" customFormat="1" ht="25.5" customHeight="1">
      <c r="A39" s="153">
        <v>4</v>
      </c>
      <c r="B39" s="159">
        <v>42657</v>
      </c>
      <c r="C39" s="155" t="s">
        <v>84</v>
      </c>
      <c r="D39" s="171"/>
      <c r="E39" s="23" t="s">
        <v>211</v>
      </c>
      <c r="F39" s="23" t="s">
        <v>211</v>
      </c>
      <c r="G39" s="23" t="s">
        <v>211</v>
      </c>
      <c r="H39" s="148" t="s">
        <v>17</v>
      </c>
      <c r="I39" s="157" t="s">
        <v>137</v>
      </c>
      <c r="J39" s="157"/>
      <c r="K39" s="156" t="s">
        <v>245</v>
      </c>
      <c r="L39" s="174" t="s">
        <v>249</v>
      </c>
      <c r="M39" s="152"/>
    </row>
    <row r="40" spans="1:15" s="109" customFormat="1" ht="22.5" customHeight="1">
      <c r="A40" s="153">
        <v>5</v>
      </c>
      <c r="B40" s="175">
        <v>42691</v>
      </c>
      <c r="C40" s="176" t="s">
        <v>32</v>
      </c>
      <c r="D40" s="177"/>
      <c r="E40" s="23" t="s">
        <v>211</v>
      </c>
      <c r="F40" s="23" t="s">
        <v>211</v>
      </c>
      <c r="G40" s="23" t="s">
        <v>211</v>
      </c>
      <c r="H40" s="157" t="s">
        <v>67</v>
      </c>
      <c r="I40" s="161" t="s">
        <v>138</v>
      </c>
      <c r="J40" s="161" t="s">
        <v>216</v>
      </c>
      <c r="K40" s="162" t="s">
        <v>139</v>
      </c>
      <c r="L40" s="163"/>
      <c r="M40" s="152"/>
    </row>
    <row r="41" spans="1:15" s="109" customFormat="1" ht="22.5" customHeight="1">
      <c r="A41" s="178">
        <v>6</v>
      </c>
      <c r="B41" s="175">
        <v>42765</v>
      </c>
      <c r="C41" s="176" t="s">
        <v>103</v>
      </c>
      <c r="D41" s="177"/>
      <c r="E41" s="23"/>
      <c r="F41" s="23" t="s">
        <v>211</v>
      </c>
      <c r="G41" s="23"/>
      <c r="H41" s="161" t="s">
        <v>67</v>
      </c>
      <c r="I41" s="161" t="s">
        <v>217</v>
      </c>
      <c r="J41" s="161" t="s">
        <v>218</v>
      </c>
      <c r="K41" s="162" t="s">
        <v>104</v>
      </c>
      <c r="L41" s="163"/>
      <c r="M41" s="152"/>
    </row>
    <row r="42" spans="1:15" s="109" customFormat="1" ht="12" thickBot="1">
      <c r="A42" s="201">
        <v>7</v>
      </c>
      <c r="B42" s="164"/>
      <c r="C42" s="165"/>
      <c r="D42" s="179"/>
      <c r="E42" s="167"/>
      <c r="F42" s="167"/>
      <c r="G42" s="167"/>
      <c r="H42" s="165"/>
      <c r="I42" s="165"/>
      <c r="J42" s="165"/>
      <c r="K42" s="166"/>
      <c r="L42" s="168"/>
      <c r="M42" s="152"/>
      <c r="O42" s="108"/>
    </row>
    <row r="43" spans="1:15" s="109" customFormat="1">
      <c r="A43" s="120"/>
      <c r="B43" s="120"/>
      <c r="C43" s="120"/>
      <c r="D43" s="120"/>
      <c r="E43" s="120"/>
      <c r="F43" s="120"/>
      <c r="G43" s="120"/>
      <c r="H43" s="120"/>
      <c r="I43" s="120"/>
      <c r="J43" s="120"/>
      <c r="K43" s="120"/>
      <c r="L43" s="120"/>
      <c r="M43" s="152"/>
    </row>
    <row r="44" spans="1:15" ht="12" thickBot="1">
      <c r="A44" s="128" t="s">
        <v>262</v>
      </c>
      <c r="B44" s="129"/>
      <c r="C44" s="129"/>
      <c r="D44" s="129"/>
      <c r="E44" s="129"/>
      <c r="F44" s="129"/>
      <c r="G44" s="129"/>
      <c r="H44" s="129"/>
      <c r="J44" s="129"/>
      <c r="K44" s="129"/>
      <c r="O44" s="129"/>
    </row>
    <row r="45" spans="1:15" ht="17.25" customHeight="1" thickBot="1">
      <c r="A45" s="128"/>
      <c r="B45" s="129"/>
      <c r="C45" s="108"/>
      <c r="D45" s="108"/>
      <c r="E45" s="282" t="s">
        <v>287</v>
      </c>
      <c r="F45" s="283"/>
      <c r="G45" s="284"/>
      <c r="H45" s="129"/>
      <c r="I45" s="129"/>
      <c r="J45" s="129"/>
      <c r="K45" s="129"/>
      <c r="L45" s="129"/>
    </row>
    <row r="46" spans="1:15" s="110" customFormat="1" ht="22.5" customHeight="1" thickBot="1">
      <c r="A46" s="139" t="s">
        <v>0</v>
      </c>
      <c r="B46" s="140" t="s">
        <v>5</v>
      </c>
      <c r="C46" s="140" t="s">
        <v>271</v>
      </c>
      <c r="D46" s="141" t="s">
        <v>153</v>
      </c>
      <c r="E46" s="141" t="str">
        <f>$E$12</f>
        <v>□大</v>
      </c>
      <c r="F46" s="141" t="str">
        <f>$F$12</f>
        <v>AAA</v>
      </c>
      <c r="G46" s="141" t="str">
        <f>$G$12</f>
        <v>△△（株）</v>
      </c>
      <c r="H46" s="140" t="s">
        <v>167</v>
      </c>
      <c r="I46" s="140" t="s">
        <v>4</v>
      </c>
      <c r="J46" s="140" t="s">
        <v>30</v>
      </c>
      <c r="K46" s="141" t="s">
        <v>82</v>
      </c>
      <c r="L46" s="142" t="s">
        <v>236</v>
      </c>
      <c r="M46" s="143"/>
    </row>
    <row r="47" spans="1:15" s="109" customFormat="1" ht="29.25" customHeight="1" thickTop="1">
      <c r="A47" s="180">
        <v>1</v>
      </c>
      <c r="B47" s="181">
        <v>42255</v>
      </c>
      <c r="C47" s="182" t="s">
        <v>19</v>
      </c>
      <c r="D47" s="148" t="s">
        <v>159</v>
      </c>
      <c r="E47" s="23" t="s">
        <v>211</v>
      </c>
      <c r="F47" s="23" t="s">
        <v>211</v>
      </c>
      <c r="G47" s="23" t="s">
        <v>211</v>
      </c>
      <c r="H47" s="199" t="s">
        <v>69</v>
      </c>
      <c r="I47" s="183" t="s">
        <v>37</v>
      </c>
      <c r="J47" s="183" t="s">
        <v>33</v>
      </c>
      <c r="K47" s="149" t="s">
        <v>34</v>
      </c>
      <c r="L47" s="151"/>
      <c r="M47" s="152"/>
      <c r="N47" s="108"/>
    </row>
    <row r="48" spans="1:15" s="109" customFormat="1" ht="19.5" customHeight="1">
      <c r="A48" s="153">
        <v>2</v>
      </c>
      <c r="B48" s="159">
        <v>42724</v>
      </c>
      <c r="C48" s="155" t="s">
        <v>41</v>
      </c>
      <c r="D48" s="157" t="s">
        <v>160</v>
      </c>
      <c r="E48" s="23" t="s">
        <v>211</v>
      </c>
      <c r="F48" s="23"/>
      <c r="G48" s="23"/>
      <c r="H48" s="155" t="s">
        <v>71</v>
      </c>
      <c r="I48" s="157" t="s">
        <v>35</v>
      </c>
      <c r="J48" s="157" t="s">
        <v>38</v>
      </c>
      <c r="K48" s="157" t="s">
        <v>36</v>
      </c>
      <c r="L48" s="158"/>
      <c r="M48" s="152"/>
      <c r="N48" s="108"/>
    </row>
    <row r="49" spans="1:20" s="109" customFormat="1" ht="22.5" customHeight="1">
      <c r="A49" s="153">
        <v>3</v>
      </c>
      <c r="B49" s="159">
        <v>42734</v>
      </c>
      <c r="C49" s="155" t="s">
        <v>58</v>
      </c>
      <c r="D49" s="157" t="s">
        <v>157</v>
      </c>
      <c r="E49" s="23"/>
      <c r="F49" s="23"/>
      <c r="G49" s="23" t="s">
        <v>211</v>
      </c>
      <c r="H49" s="155" t="s">
        <v>264</v>
      </c>
      <c r="I49" s="157" t="s">
        <v>59</v>
      </c>
      <c r="J49" s="157" t="s">
        <v>140</v>
      </c>
      <c r="K49" s="157" t="s">
        <v>60</v>
      </c>
      <c r="L49" s="158"/>
      <c r="M49" s="152"/>
      <c r="N49" s="108"/>
    </row>
    <row r="50" spans="1:20" s="109" customFormat="1" ht="12" thickBot="1">
      <c r="A50" s="202">
        <v>4</v>
      </c>
      <c r="B50" s="164"/>
      <c r="C50" s="165"/>
      <c r="D50" s="165"/>
      <c r="E50" s="167"/>
      <c r="F50" s="167"/>
      <c r="G50" s="167"/>
      <c r="H50" s="184"/>
      <c r="I50" s="165"/>
      <c r="J50" s="165"/>
      <c r="K50" s="185"/>
      <c r="L50" s="186"/>
      <c r="M50" s="152" t="str">
        <f>IF(""=$B50,"",LEFT($H50,1))</f>
        <v/>
      </c>
      <c r="N50" s="108"/>
    </row>
    <row r="51" spans="1:20" s="109" customFormat="1">
      <c r="A51" s="120"/>
      <c r="B51" s="121"/>
      <c r="C51" s="120"/>
      <c r="D51" s="120"/>
      <c r="E51" s="120"/>
      <c r="F51" s="120"/>
      <c r="G51" s="120"/>
      <c r="H51" s="122"/>
      <c r="I51" s="120"/>
      <c r="J51" s="120"/>
      <c r="K51" s="120"/>
      <c r="L51" s="120"/>
      <c r="M51" s="152"/>
      <c r="N51" s="108"/>
    </row>
    <row r="52" spans="1:20" s="109" customFormat="1">
      <c r="A52" s="120"/>
      <c r="B52" s="121"/>
      <c r="C52" s="120"/>
      <c r="D52" s="120"/>
      <c r="E52" s="120"/>
      <c r="F52" s="120"/>
      <c r="G52" s="120"/>
      <c r="H52" s="122"/>
      <c r="I52" s="120"/>
      <c r="J52" s="120"/>
      <c r="K52" s="120"/>
      <c r="L52" s="120"/>
      <c r="M52" s="152"/>
      <c r="N52" s="108"/>
    </row>
    <row r="53" spans="1:20" s="5" customFormat="1" ht="24.95" customHeight="1">
      <c r="A53" s="16" t="s">
        <v>276</v>
      </c>
      <c r="B53" s="37"/>
      <c r="C53" s="6"/>
      <c r="D53" s="6"/>
      <c r="E53" s="13"/>
      <c r="F53" s="13"/>
      <c r="G53" s="13"/>
      <c r="H53" s="13"/>
      <c r="I53" s="13"/>
      <c r="J53" s="13"/>
      <c r="K53" s="13"/>
      <c r="L53" s="13"/>
      <c r="M53" s="13"/>
      <c r="N53" s="28"/>
      <c r="O53" s="6"/>
      <c r="P53" s="6"/>
      <c r="Q53" s="6"/>
      <c r="R53" s="6"/>
      <c r="T53" s="2"/>
    </row>
    <row r="54" spans="1:20" s="5" customFormat="1" ht="15" customHeight="1">
      <c r="A54" s="16" t="s">
        <v>290</v>
      </c>
      <c r="B54" s="37"/>
      <c r="C54" s="6"/>
      <c r="D54" s="6"/>
      <c r="E54" s="13"/>
      <c r="F54" s="13"/>
      <c r="G54" s="13"/>
      <c r="H54" s="13"/>
      <c r="I54" s="13"/>
      <c r="J54" s="13"/>
      <c r="K54" s="13"/>
      <c r="L54" s="13"/>
      <c r="M54" s="13"/>
      <c r="N54" s="28"/>
      <c r="O54" s="6"/>
      <c r="P54" s="6"/>
      <c r="Q54" s="6"/>
      <c r="R54" s="6"/>
      <c r="T54" s="2"/>
    </row>
    <row r="55" spans="1:20" s="5" customFormat="1" ht="15" customHeight="1">
      <c r="A55" s="16"/>
      <c r="B55" s="37"/>
      <c r="C55" s="6"/>
      <c r="D55" s="6"/>
      <c r="E55" s="13"/>
      <c r="F55" s="13"/>
      <c r="G55" s="13"/>
      <c r="H55" s="13"/>
      <c r="I55" s="13"/>
      <c r="J55" s="13"/>
      <c r="K55" s="13"/>
      <c r="L55" s="13"/>
      <c r="M55" s="13"/>
      <c r="N55" s="28"/>
      <c r="O55" s="6"/>
      <c r="P55" s="6"/>
      <c r="Q55" s="6"/>
      <c r="R55" s="6"/>
      <c r="T55" s="2"/>
    </row>
    <row r="56" spans="1:20" ht="15" customHeight="1">
      <c r="A56" s="81"/>
      <c r="B56" s="23" t="s">
        <v>15</v>
      </c>
      <c r="C56" s="74" t="s">
        <v>189</v>
      </c>
      <c r="D56" s="23" t="s">
        <v>190</v>
      </c>
      <c r="E56" s="111" t="s">
        <v>115</v>
      </c>
      <c r="F56" s="112"/>
      <c r="G56" s="113"/>
      <c r="H56" s="114"/>
      <c r="I56" s="115"/>
      <c r="J56" s="123"/>
      <c r="K56" s="123"/>
      <c r="L56" s="123"/>
      <c r="N56" s="129"/>
    </row>
    <row r="57" spans="1:20" ht="15" customHeight="1">
      <c r="A57" s="81"/>
      <c r="B57" s="124" t="s">
        <v>110</v>
      </c>
      <c r="C57" s="271">
        <f>SUMPRODUCT(($H$2:$H$53="A.研究論文")*($B$2:$B$53&lt;&gt;""))</f>
        <v>1</v>
      </c>
      <c r="D57" s="272">
        <f>SUMPRODUCT(($H$2:$H$99="A.研究論文")*($B$2:$B$99&gt;$E$2)*($B$2:$B$99&lt;=$C$2))</f>
        <v>0</v>
      </c>
      <c r="E57" s="116" t="s">
        <v>116</v>
      </c>
      <c r="F57" s="117"/>
      <c r="G57" s="118"/>
      <c r="H57" s="114"/>
      <c r="I57" s="119"/>
      <c r="J57" s="125"/>
      <c r="K57" s="125"/>
      <c r="L57" s="125"/>
      <c r="N57" s="129"/>
    </row>
    <row r="58" spans="1:20" ht="15" customHeight="1">
      <c r="A58" s="81"/>
      <c r="B58" s="124" t="s">
        <v>111</v>
      </c>
      <c r="C58" s="271">
        <f>SUMPRODUCT(($H$2:$H$53="B.小論文")*($B$2:$B$53&lt;&gt;""))+SUMPRODUCT(($H$2:$H$53="C1.査読付収録論文")*($B$2:$B$53&lt;&gt;""))+SUMPRODUCT(($H$2:$H$53="C2.収録論文")*($B$2:$B$53&lt;&gt;""))+SUMPRODUCT(($H$2:$H$53="D.機関誌論文")*($B$2:$B$53&lt;&gt;""))+SUMPRODUCT(($H$2:$H$53="E.著書等")*($B$2:$B$53&lt;&gt;""))+SUMPRODUCT(($H$2:$H$53="F.学術解説等")*($B$2:$B$53&lt;&gt;""))+SUMPRODUCT(($H$2:$H$53="G.一般口頭発表")*($B$2:$B$53&lt;&gt;""))+SUMPRODUCT(($H$2:$H$53="H.その他資料")*($B$2:$B$53&lt;&gt;""))</f>
        <v>6</v>
      </c>
      <c r="D58" s="272">
        <f>SUMPRODUCT(($H$2:$H$99="B.小論文")*($B$2:$B$99&gt;$E$2)*($B$2:$B$99&lt;=$C$2))+SUMPRODUCT(($H$2:$H$99="C1.査読付収録論文")*($B$2:$B$99&gt;$E$2)*($B$2:$B$99&lt;=$C$2))+SUMPRODUCT(($H$2:$H$99="C2.収録論文")*($B$2:$B$99&gt;$E$2)*($B$2:$B$99&lt;=$C$2))+SUMPRODUCT(($H$2:$H$99="D.機関誌論文")*($B$2:$B$99&gt;$E$2)*($B$2:$B$99&lt;=$C$2))+SUMPRODUCT(($H$2:$H$99="E.著書等")*($B$2:$B$99&gt;$E$2)*($B$2:$B$99&lt;=$C$2))+SUMPRODUCT(($H$2:$H$99="F.学術解説等")*($B$2:$B$99&gt;$E$2)*($B$2:$B$99&lt;=$C$2))+SUMPRODUCT(($H$2:$H$99="G.一般口頭発表")*($B$2:$B$99&gt;$E$2)*($B$2:$B$99&lt;=$C$2))+SUMPRODUCT(($H$2:$H$99="H.その他資料")*($B$2:$B$99&gt;$E$2)*($B$2:$B$99&lt;=$C$2))</f>
        <v>4</v>
      </c>
      <c r="E58" s="289" t="s">
        <v>306</v>
      </c>
      <c r="F58" s="290"/>
      <c r="G58" s="290"/>
      <c r="H58" s="290"/>
      <c r="I58" s="291"/>
      <c r="J58" s="125"/>
      <c r="K58" s="125"/>
      <c r="L58" s="125"/>
      <c r="N58" s="129"/>
    </row>
    <row r="59" spans="1:20" ht="15" customHeight="1">
      <c r="A59" s="81"/>
      <c r="B59" s="124" t="s">
        <v>112</v>
      </c>
      <c r="C59" s="271">
        <f>SUMPRODUCT(($H$2:$H$53="I.標準化提案")*($B$2:$B$53&lt;&gt;""))</f>
        <v>1</v>
      </c>
      <c r="D59" s="272">
        <f>SUMPRODUCT(($H$2:$H$99="I.標準化提案")*($B$2:$B$99&gt;$E$2)*($B$2:$B$99&lt;=$C$2))</f>
        <v>1</v>
      </c>
      <c r="E59" s="116" t="s">
        <v>117</v>
      </c>
      <c r="F59" s="117"/>
      <c r="G59" s="118"/>
      <c r="H59" s="114"/>
      <c r="I59" s="119"/>
      <c r="J59" s="125"/>
      <c r="K59" s="125"/>
      <c r="L59" s="125"/>
      <c r="N59" s="129"/>
    </row>
    <row r="60" spans="1:20" ht="15" customHeight="1">
      <c r="A60" s="81"/>
      <c r="B60" s="124" t="s">
        <v>113</v>
      </c>
      <c r="C60" s="271">
        <f>SUMPRODUCT(($H$2:$H$53="K.プレスリリース")*($B$2:$B$53&lt;&gt;""))+SUMPRODUCT(($H$2:$H$53="L.報道")*($B$2:$B$53&lt;&gt;""))</f>
        <v>4</v>
      </c>
      <c r="D60" s="272">
        <f>SUMPRODUCT(($H$2:$H$99="K.プレスリリース")*($B$2:$B$99&gt;$E$2)*($B$2:$B$99&lt;=$C$2))+SUMPRODUCT(($H$2:$H$99="L.報道")*($B$2:$B$99&gt;$E$2)*($B$2:$B$99&lt;=$C$2))</f>
        <v>2</v>
      </c>
      <c r="E60" s="116" t="s">
        <v>118</v>
      </c>
      <c r="F60" s="117"/>
      <c r="G60" s="117"/>
      <c r="H60" s="114"/>
      <c r="I60" s="119"/>
      <c r="J60" s="125"/>
      <c r="K60" s="125"/>
      <c r="L60" s="125"/>
      <c r="N60" s="129"/>
    </row>
    <row r="61" spans="1:20" ht="15" customHeight="1">
      <c r="A61" s="81"/>
      <c r="B61" s="124" t="s">
        <v>114</v>
      </c>
      <c r="C61" s="271">
        <f>SUMPRODUCT(($H$2:$H$53="M.展示会")*($B$2:$B$53&lt;&gt;""))</f>
        <v>2</v>
      </c>
      <c r="D61" s="272">
        <f>SUMPRODUCT(($H$2:$H$99="M.展示会")*($B$2:$B$99&gt;$E$2)*($B$2:$B$99&lt;=$C$2))</f>
        <v>2</v>
      </c>
      <c r="E61" s="116" t="s">
        <v>119</v>
      </c>
      <c r="F61" s="117"/>
      <c r="G61" s="117"/>
      <c r="H61" s="114"/>
      <c r="I61" s="119"/>
      <c r="J61" s="125"/>
      <c r="K61" s="125"/>
      <c r="L61" s="125"/>
      <c r="N61" s="129"/>
    </row>
    <row r="62" spans="1:20" ht="15" customHeight="1">
      <c r="A62" s="81"/>
      <c r="B62" s="124" t="s">
        <v>147</v>
      </c>
      <c r="C62" s="271">
        <f>SUMPRODUCT(($H$2:$H$53="N.受賞")*($B$2:$B$53&lt;&gt;$R$3))+SUMPRODUCT(($H$2:$H$53="O.表彰")*($B$2:$B$53&lt;&gt;""))</f>
        <v>2</v>
      </c>
      <c r="D62" s="272">
        <f>SUMPRODUCT(($H$2:$H$99="N.受賞")*($B$2:$B$99&gt;$E$2)*($B$2:$B$99&lt;=$C$2))+SUMPRODUCT(($H$2:$H$99="O.表彰")*($B$2:$B$99&gt;$E$2)*($B$2:$B$99&lt;=$C$2))</f>
        <v>1</v>
      </c>
      <c r="E62" s="116" t="s">
        <v>148</v>
      </c>
      <c r="F62" s="117"/>
      <c r="G62" s="117"/>
      <c r="H62" s="114"/>
      <c r="I62" s="119"/>
      <c r="J62" s="125"/>
      <c r="K62" s="125"/>
      <c r="L62" s="125"/>
      <c r="N62" s="129"/>
    </row>
    <row r="63" spans="1:20" ht="15" customHeight="1">
      <c r="A63" s="81"/>
      <c r="B63" s="121"/>
      <c r="C63" s="81"/>
      <c r="D63" s="81"/>
      <c r="E63" s="81"/>
      <c r="F63" s="81"/>
      <c r="G63" s="81"/>
      <c r="H63" s="287"/>
      <c r="I63" s="288"/>
      <c r="J63" s="288"/>
      <c r="K63" s="288"/>
      <c r="L63" s="288"/>
      <c r="N63" s="129"/>
    </row>
    <row r="64" spans="1:20" ht="15" customHeight="1">
      <c r="A64" s="107" t="s">
        <v>183</v>
      </c>
      <c r="B64" s="81"/>
      <c r="C64" s="120"/>
      <c r="D64" s="120"/>
      <c r="E64" s="120"/>
      <c r="F64" s="120"/>
      <c r="G64" s="120"/>
      <c r="H64" s="81"/>
      <c r="I64" s="81"/>
      <c r="J64" s="81"/>
      <c r="K64" s="81"/>
      <c r="L64" s="126"/>
    </row>
    <row r="65" spans="2:7" ht="15" customHeight="1">
      <c r="B65" s="23" t="s">
        <v>167</v>
      </c>
      <c r="C65" s="74" t="s">
        <v>189</v>
      </c>
      <c r="D65" s="127"/>
      <c r="E65" s="69"/>
      <c r="F65" s="69"/>
      <c r="G65" s="69"/>
    </row>
    <row r="66" spans="2:7" ht="15" customHeight="1">
      <c r="B66" s="20" t="s">
        <v>91</v>
      </c>
      <c r="C66" s="272">
        <f>SUMPRODUCT(($H$2:$H$53="A.研究論文")*($B$2:$B$53&lt;&gt;""))</f>
        <v>1</v>
      </c>
      <c r="D66" s="127"/>
      <c r="E66" s="68"/>
      <c r="F66" s="69"/>
      <c r="G66" s="69"/>
    </row>
    <row r="67" spans="2:7" ht="15" customHeight="1">
      <c r="B67" s="20" t="s">
        <v>23</v>
      </c>
      <c r="C67" s="272">
        <f>SUMPRODUCT(($H$2:$H$53="B.小論文")*($B$2:$B$53&lt;&gt;""))</f>
        <v>1</v>
      </c>
      <c r="D67" s="127"/>
      <c r="E67" s="68"/>
      <c r="F67" s="69"/>
      <c r="G67" s="69"/>
    </row>
    <row r="68" spans="2:7" ht="15" customHeight="1">
      <c r="B68" s="20" t="s">
        <v>24</v>
      </c>
      <c r="C68" s="272">
        <f>SUMPRODUCT(($H$2:$H$53="C1.査読付収録論文")*($B$2:$B$53&lt;&gt;""))+SUMPRODUCT(($H$2:$H$53="C2.収録論文")*($B$2:$B$53&lt;&gt;""))</f>
        <v>1</v>
      </c>
      <c r="D68" s="127"/>
      <c r="E68" s="68"/>
      <c r="F68" s="69"/>
      <c r="G68" s="69"/>
    </row>
    <row r="69" spans="2:7" ht="15" customHeight="1">
      <c r="B69" s="20" t="s">
        <v>64</v>
      </c>
      <c r="C69" s="272">
        <f>SUMPRODUCT(($H$2:$H$53="D.機関誌論文")*($B$2:$B$53&lt;&gt;""))</f>
        <v>1</v>
      </c>
      <c r="D69" s="127"/>
      <c r="E69" s="68"/>
      <c r="F69" s="69"/>
      <c r="G69" s="69"/>
    </row>
    <row r="70" spans="2:7" ht="15" customHeight="1">
      <c r="B70" s="20" t="s">
        <v>97</v>
      </c>
      <c r="C70" s="272">
        <f>SUMPRODUCT(($H$2:$H$53="E.著書等")*($B$2:$B$53&lt;&gt;""))</f>
        <v>0</v>
      </c>
      <c r="D70" s="127"/>
      <c r="E70" s="68"/>
      <c r="F70" s="69"/>
      <c r="G70" s="69"/>
    </row>
    <row r="71" spans="2:7" ht="15" customHeight="1">
      <c r="B71" s="20" t="s">
        <v>98</v>
      </c>
      <c r="C71" s="272">
        <f>SUMPRODUCT(($H$2:$H$53="F.学術解説等")*($B$2:$B$53&lt;&gt;""))</f>
        <v>0</v>
      </c>
      <c r="D71" s="127"/>
      <c r="E71" s="68"/>
      <c r="F71" s="69"/>
      <c r="G71" s="69"/>
    </row>
    <row r="72" spans="2:7" ht="15" customHeight="1">
      <c r="B72" s="20" t="s">
        <v>20</v>
      </c>
      <c r="C72" s="272">
        <f>SUMPRODUCT(($H$2:$H$53="G.一般口頭発表")*($B$2:$B$53&lt;&gt;""))</f>
        <v>2</v>
      </c>
      <c r="D72" s="127"/>
      <c r="E72" s="68"/>
      <c r="F72" s="69"/>
      <c r="G72" s="69"/>
    </row>
    <row r="73" spans="2:7" ht="15" customHeight="1">
      <c r="B73" s="20" t="s">
        <v>109</v>
      </c>
      <c r="C73" s="272">
        <f>SUMPRODUCT(($H$2:$H$53="H.その他資料")*($B$2:$B$53&lt;&gt;""))</f>
        <v>1</v>
      </c>
      <c r="D73" s="127"/>
      <c r="E73" s="68"/>
      <c r="F73" s="69"/>
      <c r="G73" s="69"/>
    </row>
    <row r="74" spans="2:7" ht="15" customHeight="1">
      <c r="B74" s="20" t="s">
        <v>87</v>
      </c>
      <c r="C74" s="272">
        <f>SUMPRODUCT(($H$2:$H$53="I.標準化提案")*($B$2:$B$53&lt;&gt;""))</f>
        <v>1</v>
      </c>
      <c r="D74" s="127"/>
      <c r="E74" s="68"/>
      <c r="F74" s="69"/>
      <c r="G74" s="69"/>
    </row>
    <row r="75" spans="2:7" ht="15" customHeight="1">
      <c r="B75" s="20" t="s">
        <v>99</v>
      </c>
      <c r="C75" s="272">
        <f>SUMPRODUCT(($H$2:$H$53="J.標準化採択")*($B$2:$B$53&lt;&gt;""))</f>
        <v>1</v>
      </c>
      <c r="D75" s="127"/>
      <c r="E75" s="68"/>
      <c r="F75" s="69"/>
      <c r="G75" s="69"/>
    </row>
    <row r="76" spans="2:7" ht="15" customHeight="1">
      <c r="B76" s="20" t="s">
        <v>17</v>
      </c>
      <c r="C76" s="272">
        <f>SUMPRODUCT(($H$2:$H$53="K.プレスリリース")*($B$2:$B$53&lt;&gt;""))</f>
        <v>2</v>
      </c>
      <c r="D76" s="127"/>
      <c r="E76" s="68"/>
      <c r="F76" s="69"/>
      <c r="G76" s="69"/>
    </row>
    <row r="77" spans="2:7" ht="15" customHeight="1">
      <c r="B77" s="20" t="s">
        <v>18</v>
      </c>
      <c r="C77" s="272">
        <f>SUMPRODUCT(($H$2:$H$53="L.報道")*($B$2:$B$53&lt;&gt;""))</f>
        <v>2</v>
      </c>
      <c r="D77" s="127"/>
      <c r="E77" s="68"/>
      <c r="F77" s="69"/>
      <c r="G77" s="69"/>
    </row>
    <row r="78" spans="2:7" ht="15" customHeight="1">
      <c r="B78" s="20" t="s">
        <v>68</v>
      </c>
      <c r="C78" s="272">
        <f>SUMPRODUCT(($H$2:$H$53="M.展示会")*($B$2:$B$53&lt;&gt;""))</f>
        <v>2</v>
      </c>
      <c r="D78" s="127"/>
      <c r="E78" s="68"/>
      <c r="F78" s="69"/>
      <c r="G78" s="69"/>
    </row>
    <row r="79" spans="2:7" ht="15" customHeight="1">
      <c r="B79" s="20" t="s">
        <v>106</v>
      </c>
      <c r="C79" s="272">
        <f>SUMPRODUCT(($H$2:$H$53="N.受賞")*($B$2:$B$53&lt;&gt;""))</f>
        <v>1</v>
      </c>
      <c r="D79" s="127"/>
      <c r="E79" s="68"/>
      <c r="F79" s="69"/>
      <c r="G79" s="69"/>
    </row>
    <row r="80" spans="2:7" ht="15" customHeight="1">
      <c r="B80" s="20" t="s">
        <v>105</v>
      </c>
      <c r="C80" s="272">
        <f>SUMPRODUCT(($H$2:$H$53="O.表彰")*($B$2:$B$53&lt;&gt;""))</f>
        <v>1</v>
      </c>
      <c r="D80" s="127"/>
      <c r="E80" s="68"/>
      <c r="F80" s="69"/>
      <c r="G80" s="69"/>
    </row>
    <row r="81" spans="1:12" ht="15" customHeight="1">
      <c r="B81" s="20" t="s">
        <v>257</v>
      </c>
      <c r="C81" s="272">
        <f>SUMPRODUCT(($H$2:$H$53="P.成果の実施")*($B$2:$B$53&lt;&gt;""))</f>
        <v>0</v>
      </c>
      <c r="D81" s="127"/>
      <c r="E81" s="68"/>
      <c r="F81" s="69"/>
      <c r="G81" s="69"/>
    </row>
    <row r="82" spans="1:12" ht="15" customHeight="1">
      <c r="B82" s="20" t="s">
        <v>263</v>
      </c>
      <c r="C82" s="272">
        <f>SUMPRODUCT(($H$2:$H$53="Q.その他")*($B$2:$B$53&lt;&gt;""))</f>
        <v>1</v>
      </c>
      <c r="D82" s="127"/>
      <c r="E82" s="68"/>
      <c r="F82" s="69"/>
      <c r="G82" s="69"/>
    </row>
    <row r="83" spans="1:12">
      <c r="B83" s="67"/>
      <c r="C83" s="69"/>
      <c r="D83" s="69"/>
      <c r="E83" s="69"/>
      <c r="F83" s="69"/>
      <c r="G83" s="69"/>
    </row>
    <row r="84" spans="1:12">
      <c r="B84" s="67"/>
      <c r="C84" s="69"/>
      <c r="D84" s="69"/>
      <c r="E84" s="69"/>
      <c r="F84" s="69"/>
      <c r="G84" s="69"/>
      <c r="H84" s="81"/>
      <c r="I84" s="81"/>
      <c r="J84" s="81"/>
      <c r="K84" s="81"/>
    </row>
    <row r="85" spans="1:12" ht="15" customHeight="1">
      <c r="A85" s="107" t="s">
        <v>228</v>
      </c>
      <c r="B85" s="67"/>
      <c r="C85" s="69"/>
      <c r="D85" s="69"/>
      <c r="E85" s="69"/>
      <c r="F85" s="69"/>
      <c r="G85" s="69"/>
      <c r="H85" s="81"/>
      <c r="I85" s="81"/>
      <c r="J85" s="81"/>
      <c r="K85" s="81"/>
    </row>
    <row r="86" spans="1:12" ht="15" customHeight="1">
      <c r="A86" s="82" t="s">
        <v>42</v>
      </c>
      <c r="B86" s="67"/>
      <c r="C86" s="69"/>
      <c r="D86" s="69"/>
      <c r="E86" s="69"/>
      <c r="F86" s="69"/>
      <c r="G86" s="69"/>
      <c r="H86" s="81"/>
      <c r="I86" s="81"/>
      <c r="J86" s="81"/>
      <c r="K86" s="81"/>
    </row>
    <row r="87" spans="1:12" ht="15" customHeight="1">
      <c r="B87" s="281" t="s">
        <v>294</v>
      </c>
      <c r="C87" s="281"/>
      <c r="D87" s="281"/>
      <c r="E87" s="281"/>
      <c r="F87" s="281"/>
      <c r="G87" s="281"/>
      <c r="H87" s="281"/>
      <c r="I87" s="281"/>
      <c r="J87" s="281"/>
      <c r="K87" s="281"/>
      <c r="L87" s="281"/>
    </row>
    <row r="88" spans="1:12" ht="15" customHeight="1">
      <c r="B88" s="67"/>
      <c r="C88" s="69"/>
      <c r="D88" s="69"/>
      <c r="E88" s="69"/>
      <c r="F88" s="69"/>
      <c r="G88" s="69"/>
      <c r="H88" s="81"/>
      <c r="I88" s="81"/>
      <c r="J88" s="81"/>
      <c r="K88" s="81"/>
    </row>
    <row r="89" spans="1:12" ht="15" customHeight="1">
      <c r="A89" s="82" t="s">
        <v>227</v>
      </c>
      <c r="B89" s="67"/>
      <c r="C89" s="69"/>
      <c r="D89" s="69"/>
      <c r="E89" s="69"/>
      <c r="F89" s="69"/>
      <c r="G89" s="69"/>
      <c r="H89" s="81"/>
      <c r="I89" s="81"/>
      <c r="J89" s="81"/>
      <c r="K89" s="81"/>
    </row>
    <row r="90" spans="1:12" ht="15" customHeight="1">
      <c r="B90" s="104" t="s">
        <v>224</v>
      </c>
      <c r="C90" s="281" t="s">
        <v>225</v>
      </c>
      <c r="D90" s="281"/>
      <c r="E90" s="281"/>
      <c r="F90" s="281"/>
      <c r="G90" s="281"/>
      <c r="H90" s="281"/>
      <c r="I90" s="281"/>
      <c r="J90" s="281"/>
      <c r="K90" s="281"/>
      <c r="L90" s="281"/>
    </row>
    <row r="91" spans="1:12" ht="15" customHeight="1">
      <c r="B91" s="24" t="s">
        <v>277</v>
      </c>
      <c r="C91" s="281" t="s">
        <v>226</v>
      </c>
      <c r="D91" s="281"/>
      <c r="E91" s="281"/>
      <c r="F91" s="281"/>
      <c r="G91" s="281"/>
      <c r="H91" s="281"/>
      <c r="I91" s="281"/>
      <c r="J91" s="281"/>
      <c r="K91" s="281"/>
      <c r="L91" s="281"/>
    </row>
    <row r="92" spans="1:12" ht="15" customHeight="1">
      <c r="B92" s="105" t="s">
        <v>278</v>
      </c>
      <c r="C92" s="281" t="s">
        <v>279</v>
      </c>
      <c r="D92" s="281"/>
      <c r="E92" s="281"/>
      <c r="F92" s="281"/>
      <c r="G92" s="281"/>
      <c r="H92" s="281"/>
      <c r="I92" s="281"/>
      <c r="J92" s="281"/>
      <c r="K92" s="281"/>
      <c r="L92" s="281"/>
    </row>
    <row r="93" spans="1:12" ht="15" customHeight="1">
      <c r="B93" s="104" t="s">
        <v>120</v>
      </c>
      <c r="C93" s="281" t="s">
        <v>280</v>
      </c>
      <c r="D93" s="281"/>
      <c r="E93" s="281"/>
      <c r="F93" s="281"/>
      <c r="G93" s="281"/>
      <c r="H93" s="281"/>
      <c r="I93" s="281"/>
      <c r="J93" s="281"/>
      <c r="K93" s="281"/>
      <c r="L93" s="281"/>
    </row>
    <row r="94" spans="1:12" ht="15" customHeight="1">
      <c r="B94" s="104" t="s">
        <v>182</v>
      </c>
      <c r="C94" s="281" t="s">
        <v>292</v>
      </c>
      <c r="D94" s="281"/>
      <c r="E94" s="281"/>
      <c r="F94" s="281"/>
      <c r="G94" s="281"/>
      <c r="H94" s="281"/>
      <c r="I94" s="281"/>
      <c r="J94" s="281"/>
      <c r="K94" s="281"/>
      <c r="L94" s="281"/>
    </row>
    <row r="95" spans="1:12" ht="15" customHeight="1">
      <c r="B95" s="106" t="s">
        <v>179</v>
      </c>
      <c r="C95" s="292" t="s">
        <v>293</v>
      </c>
      <c r="D95" s="292"/>
      <c r="E95" s="292"/>
      <c r="F95" s="292"/>
      <c r="G95" s="292"/>
      <c r="H95" s="292"/>
      <c r="I95" s="292"/>
      <c r="J95" s="292"/>
      <c r="K95" s="292"/>
      <c r="L95" s="292"/>
    </row>
    <row r="96" spans="1:12">
      <c r="B96" s="106"/>
      <c r="C96" s="82"/>
      <c r="D96" s="69"/>
      <c r="E96" s="69"/>
      <c r="F96" s="69"/>
      <c r="G96" s="69"/>
      <c r="H96" s="81"/>
      <c r="I96" s="81"/>
      <c r="J96" s="81"/>
      <c r="K96" s="81"/>
    </row>
    <row r="97" spans="2:11">
      <c r="B97" s="106"/>
      <c r="C97" s="82"/>
      <c r="D97" s="69"/>
      <c r="E97" s="69"/>
      <c r="F97" s="69"/>
      <c r="G97" s="69"/>
      <c r="H97" s="81"/>
      <c r="I97" s="81"/>
      <c r="J97" s="81"/>
      <c r="K97" s="81"/>
    </row>
    <row r="98" spans="2:11">
      <c r="B98" s="106"/>
      <c r="C98" s="82"/>
      <c r="D98" s="69"/>
      <c r="E98" s="69"/>
      <c r="F98" s="69"/>
      <c r="G98" s="69"/>
      <c r="H98" s="81"/>
      <c r="I98" s="81"/>
      <c r="J98" s="81"/>
      <c r="K98" s="81"/>
    </row>
    <row r="99" spans="2:11">
      <c r="B99" s="106"/>
      <c r="C99" s="82"/>
      <c r="D99" s="69"/>
      <c r="E99" s="69"/>
      <c r="F99" s="69"/>
      <c r="G99" s="69"/>
      <c r="H99" s="81"/>
      <c r="I99" s="81"/>
      <c r="J99" s="81"/>
      <c r="K99" s="81"/>
    </row>
    <row r="100" spans="2:11">
      <c r="B100" s="106"/>
      <c r="C100" s="82"/>
      <c r="D100" s="69"/>
      <c r="E100" s="69"/>
      <c r="F100" s="69"/>
      <c r="G100" s="69"/>
      <c r="H100" s="81"/>
      <c r="I100" s="81"/>
      <c r="J100" s="81"/>
      <c r="K100" s="81"/>
    </row>
    <row r="101" spans="2:11">
      <c r="B101" s="106"/>
      <c r="C101" s="82"/>
      <c r="D101" s="69"/>
      <c r="E101" s="69"/>
      <c r="F101" s="69"/>
      <c r="G101" s="69"/>
      <c r="H101" s="81"/>
      <c r="I101" s="81"/>
      <c r="J101" s="81"/>
      <c r="K101" s="81"/>
    </row>
    <row r="102" spans="2:11">
      <c r="B102" s="106"/>
      <c r="C102" s="82"/>
      <c r="D102" s="69"/>
      <c r="E102" s="69"/>
      <c r="F102" s="69"/>
      <c r="G102" s="69"/>
      <c r="H102" s="81"/>
      <c r="I102" s="81"/>
      <c r="J102" s="81"/>
      <c r="K102" s="81"/>
    </row>
    <row r="103" spans="2:11">
      <c r="B103" s="106"/>
      <c r="C103" s="82"/>
      <c r="D103" s="69"/>
      <c r="E103" s="69"/>
      <c r="F103" s="69"/>
      <c r="G103" s="69"/>
      <c r="H103" s="81"/>
      <c r="I103" s="81"/>
      <c r="J103" s="81"/>
      <c r="K103" s="81"/>
    </row>
    <row r="104" spans="2:11">
      <c r="B104" s="106"/>
      <c r="C104" s="82"/>
      <c r="D104" s="69"/>
      <c r="E104" s="69"/>
      <c r="F104" s="69"/>
      <c r="G104" s="69"/>
      <c r="H104" s="81"/>
      <c r="I104" s="81"/>
      <c r="J104" s="81"/>
      <c r="K104" s="81"/>
    </row>
    <row r="105" spans="2:11">
      <c r="B105" s="106"/>
      <c r="C105" s="82"/>
      <c r="D105" s="69"/>
      <c r="E105" s="69"/>
      <c r="F105" s="69"/>
      <c r="G105" s="69"/>
      <c r="H105" s="81"/>
      <c r="I105" s="81"/>
      <c r="J105" s="81"/>
      <c r="K105" s="81"/>
    </row>
    <row r="106" spans="2:11">
      <c r="B106" s="106"/>
      <c r="C106" s="82"/>
      <c r="D106" s="69"/>
      <c r="E106" s="69"/>
      <c r="F106" s="69"/>
      <c r="G106" s="69"/>
      <c r="H106" s="81"/>
      <c r="I106" s="81"/>
      <c r="J106" s="81"/>
      <c r="K106" s="81"/>
    </row>
    <row r="107" spans="2:11">
      <c r="B107" s="106"/>
      <c r="C107" s="67"/>
      <c r="D107" s="69"/>
      <c r="E107" s="69"/>
      <c r="F107" s="69"/>
      <c r="G107" s="69"/>
      <c r="H107" s="81"/>
      <c r="I107" s="81"/>
      <c r="J107" s="81"/>
      <c r="K107" s="81"/>
    </row>
    <row r="108" spans="2:11">
      <c r="B108" s="106"/>
      <c r="C108" s="67"/>
      <c r="D108" s="69"/>
      <c r="E108" s="69"/>
      <c r="F108" s="69"/>
      <c r="G108" s="69"/>
      <c r="H108" s="81"/>
      <c r="I108" s="81"/>
      <c r="J108" s="81"/>
      <c r="K108" s="81"/>
    </row>
    <row r="109" spans="2:11">
      <c r="B109" s="106"/>
      <c r="C109" s="67"/>
      <c r="D109" s="69"/>
      <c r="E109" s="69"/>
      <c r="F109" s="69"/>
      <c r="G109" s="69"/>
      <c r="H109" s="81"/>
      <c r="I109" s="81"/>
      <c r="J109" s="81"/>
      <c r="K109" s="81"/>
    </row>
    <row r="110" spans="2:11">
      <c r="B110" s="106"/>
      <c r="C110" s="67"/>
      <c r="D110" s="69"/>
      <c r="E110" s="69"/>
      <c r="F110" s="69"/>
      <c r="G110" s="69"/>
      <c r="H110" s="81"/>
      <c r="I110" s="81"/>
      <c r="J110" s="81"/>
      <c r="K110" s="81"/>
    </row>
    <row r="111" spans="2:11">
      <c r="B111" s="106"/>
      <c r="C111" s="67"/>
      <c r="D111" s="69"/>
      <c r="E111" s="69"/>
      <c r="F111" s="69"/>
      <c r="G111" s="69"/>
      <c r="H111" s="81"/>
      <c r="I111" s="81"/>
      <c r="J111" s="81"/>
      <c r="K111" s="81"/>
    </row>
    <row r="112" spans="2:11">
      <c r="B112" s="106"/>
      <c r="C112" s="67"/>
      <c r="D112" s="69"/>
      <c r="E112" s="69"/>
      <c r="F112" s="69"/>
      <c r="G112" s="69"/>
      <c r="H112" s="81"/>
      <c r="I112" s="81"/>
      <c r="J112" s="81"/>
      <c r="K112" s="81"/>
    </row>
    <row r="113" spans="1:12">
      <c r="B113" s="106"/>
      <c r="C113" s="67"/>
      <c r="D113" s="69"/>
      <c r="E113" s="69"/>
      <c r="F113" s="69"/>
      <c r="G113" s="69"/>
      <c r="H113" s="81"/>
      <c r="I113" s="81"/>
      <c r="J113" s="81"/>
      <c r="K113" s="81"/>
    </row>
    <row r="114" spans="1:12">
      <c r="B114" s="106"/>
      <c r="C114" s="67"/>
      <c r="D114" s="69"/>
      <c r="E114" s="69"/>
      <c r="F114" s="69"/>
      <c r="G114" s="69"/>
      <c r="H114" s="81"/>
      <c r="I114" s="81"/>
      <c r="J114" s="81"/>
      <c r="K114" s="81"/>
    </row>
    <row r="115" spans="1:12">
      <c r="B115" s="106"/>
      <c r="C115" s="67"/>
      <c r="D115" s="69"/>
      <c r="E115" s="69"/>
      <c r="F115" s="69"/>
      <c r="G115" s="69"/>
      <c r="H115" s="81"/>
      <c r="I115" s="81"/>
      <c r="J115" s="81"/>
      <c r="K115" s="81"/>
    </row>
    <row r="116" spans="1:12">
      <c r="B116" s="106"/>
      <c r="C116" s="67"/>
      <c r="D116" s="69"/>
      <c r="E116" s="69"/>
      <c r="F116" s="69"/>
      <c r="G116" s="69"/>
      <c r="H116" s="81"/>
      <c r="I116" s="81"/>
      <c r="J116" s="81"/>
      <c r="K116" s="81"/>
    </row>
    <row r="117" spans="1:12">
      <c r="B117" s="106"/>
      <c r="C117" s="67"/>
      <c r="D117" s="69"/>
      <c r="E117" s="69"/>
      <c r="F117" s="69"/>
      <c r="G117" s="69"/>
      <c r="H117" s="81"/>
      <c r="I117" s="81"/>
      <c r="J117" s="81"/>
      <c r="K117" s="81"/>
    </row>
    <row r="118" spans="1:12">
      <c r="B118" s="106"/>
      <c r="C118" s="67"/>
      <c r="D118" s="69"/>
      <c r="E118" s="69"/>
      <c r="F118" s="69"/>
      <c r="G118" s="69"/>
      <c r="H118" s="81"/>
      <c r="I118" s="81"/>
      <c r="J118" s="81"/>
      <c r="K118" s="81"/>
    </row>
    <row r="119" spans="1:12">
      <c r="B119" s="106"/>
      <c r="C119" s="67"/>
      <c r="D119" s="69"/>
      <c r="E119" s="69"/>
      <c r="F119" s="69"/>
      <c r="G119" s="69"/>
      <c r="H119" s="81"/>
      <c r="I119" s="81"/>
      <c r="J119" s="81"/>
      <c r="K119" s="81"/>
    </row>
    <row r="120" spans="1:12">
      <c r="B120" s="106"/>
      <c r="C120" s="67"/>
      <c r="D120" s="69"/>
      <c r="E120" s="69"/>
      <c r="F120" s="69"/>
      <c r="G120" s="69"/>
      <c r="H120" s="81"/>
      <c r="I120" s="81"/>
      <c r="J120" s="81"/>
      <c r="K120" s="81"/>
    </row>
    <row r="121" spans="1:12">
      <c r="B121" s="106"/>
      <c r="C121" s="67"/>
      <c r="D121" s="69"/>
      <c r="E121" s="69"/>
      <c r="F121" s="69"/>
      <c r="G121" s="69"/>
      <c r="H121" s="81"/>
      <c r="I121" s="81"/>
      <c r="J121" s="81"/>
      <c r="K121" s="81"/>
    </row>
    <row r="122" spans="1:12">
      <c r="B122" s="106"/>
      <c r="C122" s="67"/>
      <c r="D122" s="69"/>
      <c r="E122" s="69"/>
      <c r="F122" s="69"/>
      <c r="G122" s="69"/>
      <c r="H122" s="81"/>
      <c r="I122" s="81"/>
      <c r="J122" s="81"/>
      <c r="K122" s="81"/>
    </row>
    <row r="123" spans="1:12">
      <c r="B123" s="106"/>
      <c r="C123" s="67"/>
      <c r="D123" s="69"/>
      <c r="E123" s="69"/>
      <c r="F123" s="69"/>
      <c r="G123" s="69"/>
      <c r="H123" s="81"/>
      <c r="I123" s="81"/>
      <c r="J123" s="81"/>
      <c r="K123" s="81"/>
    </row>
    <row r="124" spans="1:12">
      <c r="B124" s="106"/>
      <c r="C124" s="67"/>
      <c r="D124" s="69"/>
      <c r="E124" s="69"/>
      <c r="F124" s="69"/>
      <c r="G124" s="69"/>
      <c r="H124" s="81"/>
      <c r="I124" s="81"/>
      <c r="J124" s="81"/>
      <c r="K124" s="81"/>
    </row>
    <row r="125" spans="1:12">
      <c r="B125" s="106"/>
      <c r="C125" s="67"/>
      <c r="D125" s="69"/>
      <c r="E125" s="69"/>
      <c r="F125" s="69"/>
      <c r="G125" s="69"/>
      <c r="H125" s="81"/>
      <c r="I125" s="81"/>
      <c r="J125" s="81"/>
      <c r="K125" s="81"/>
    </row>
    <row r="126" spans="1:12">
      <c r="B126" s="106"/>
      <c r="C126" s="67"/>
      <c r="D126" s="69"/>
      <c r="E126" s="69"/>
      <c r="F126" s="69"/>
      <c r="G126" s="69"/>
      <c r="H126" s="81"/>
      <c r="I126" s="81"/>
      <c r="J126" s="81"/>
      <c r="K126" s="81"/>
    </row>
    <row r="127" spans="1:12" ht="15" customHeight="1">
      <c r="A127" s="82" t="s">
        <v>44</v>
      </c>
      <c r="B127" s="67"/>
      <c r="C127" s="69"/>
      <c r="D127" s="69"/>
      <c r="E127" s="69"/>
      <c r="F127" s="69"/>
      <c r="G127" s="69"/>
      <c r="H127" s="81"/>
      <c r="I127" s="81"/>
      <c r="J127" s="81"/>
      <c r="K127" s="81"/>
    </row>
    <row r="128" spans="1:12" ht="15" customHeight="1">
      <c r="B128" s="66" t="s">
        <v>45</v>
      </c>
      <c r="C128" s="208" t="s">
        <v>270</v>
      </c>
      <c r="D128" s="209"/>
      <c r="E128" s="209"/>
      <c r="F128" s="209"/>
      <c r="G128" s="209"/>
      <c r="H128" s="209"/>
      <c r="I128" s="209"/>
      <c r="J128" s="209"/>
      <c r="K128" s="209"/>
      <c r="L128" s="210"/>
    </row>
    <row r="129" spans="1:12" ht="15" customHeight="1">
      <c r="B129" s="102" t="s">
        <v>46</v>
      </c>
      <c r="C129" s="205" t="s">
        <v>48</v>
      </c>
      <c r="D129" s="206"/>
      <c r="E129" s="206"/>
      <c r="F129" s="206"/>
      <c r="G129" s="206"/>
      <c r="H129" s="206"/>
      <c r="I129" s="206"/>
      <c r="J129" s="206"/>
      <c r="K129" s="206"/>
      <c r="L129" s="207"/>
    </row>
    <row r="130" spans="1:12" ht="15" customHeight="1">
      <c r="B130" s="66" t="s">
        <v>152</v>
      </c>
      <c r="C130" s="205" t="s">
        <v>304</v>
      </c>
      <c r="D130" s="206"/>
      <c r="E130" s="206"/>
      <c r="F130" s="206"/>
      <c r="G130" s="206"/>
      <c r="H130" s="206"/>
      <c r="I130" s="206"/>
      <c r="J130" s="206"/>
      <c r="K130" s="206"/>
      <c r="L130" s="207"/>
    </row>
    <row r="131" spans="1:12" ht="15" customHeight="1">
      <c r="B131" s="66" t="s">
        <v>193</v>
      </c>
      <c r="C131" s="205" t="s">
        <v>274</v>
      </c>
      <c r="D131" s="206"/>
      <c r="E131" s="206"/>
      <c r="F131" s="206"/>
      <c r="G131" s="206"/>
      <c r="H131" s="206"/>
      <c r="I131" s="206"/>
      <c r="J131" s="206"/>
      <c r="K131" s="206"/>
      <c r="L131" s="207"/>
    </row>
    <row r="132" spans="1:12" ht="15" customHeight="1">
      <c r="B132" s="102" t="s">
        <v>167</v>
      </c>
      <c r="C132" s="205" t="s">
        <v>195</v>
      </c>
      <c r="D132" s="206"/>
      <c r="E132" s="206"/>
      <c r="F132" s="206"/>
      <c r="G132" s="206"/>
      <c r="H132" s="206"/>
      <c r="I132" s="206"/>
      <c r="J132" s="206"/>
      <c r="K132" s="206"/>
      <c r="L132" s="207"/>
    </row>
    <row r="133" spans="1:12" ht="15" customHeight="1">
      <c r="B133" s="102" t="s">
        <v>47</v>
      </c>
      <c r="C133" s="205" t="s">
        <v>166</v>
      </c>
      <c r="D133" s="206"/>
      <c r="E133" s="206"/>
      <c r="F133" s="206"/>
      <c r="G133" s="206"/>
      <c r="H133" s="206"/>
      <c r="I133" s="206"/>
      <c r="J133" s="206"/>
      <c r="K133" s="206"/>
      <c r="L133" s="207"/>
    </row>
    <row r="134" spans="1:12" ht="15" customHeight="1">
      <c r="B134" s="102" t="s">
        <v>192</v>
      </c>
      <c r="C134" s="205" t="s">
        <v>317</v>
      </c>
      <c r="D134" s="206"/>
      <c r="E134" s="206"/>
      <c r="F134" s="206"/>
      <c r="G134" s="206"/>
      <c r="H134" s="206"/>
      <c r="I134" s="206"/>
      <c r="J134" s="206"/>
      <c r="K134" s="206"/>
      <c r="L134" s="207"/>
    </row>
    <row r="135" spans="1:12" ht="15" customHeight="1">
      <c r="B135" s="77" t="s">
        <v>194</v>
      </c>
      <c r="C135" s="205" t="s">
        <v>199</v>
      </c>
      <c r="D135" s="206"/>
      <c r="E135" s="206"/>
      <c r="F135" s="206"/>
      <c r="G135" s="206"/>
      <c r="H135" s="206"/>
      <c r="I135" s="206"/>
      <c r="J135" s="206"/>
      <c r="K135" s="206"/>
      <c r="L135" s="207"/>
    </row>
    <row r="136" spans="1:12" ht="15" customHeight="1">
      <c r="B136" s="102" t="s">
        <v>250</v>
      </c>
      <c r="C136" s="205" t="s">
        <v>268</v>
      </c>
      <c r="D136" s="206"/>
      <c r="E136" s="206"/>
      <c r="F136" s="206"/>
      <c r="G136" s="206"/>
      <c r="H136" s="206"/>
      <c r="I136" s="206"/>
      <c r="J136" s="206"/>
      <c r="K136" s="206"/>
      <c r="L136" s="207"/>
    </row>
    <row r="137" spans="1:12" ht="15" customHeight="1">
      <c r="A137" s="82" t="s">
        <v>49</v>
      </c>
      <c r="B137" s="67"/>
      <c r="C137" s="68"/>
      <c r="D137" s="68"/>
      <c r="E137" s="68"/>
      <c r="F137" s="68"/>
      <c r="G137" s="68"/>
      <c r="H137" s="81"/>
      <c r="I137" s="81"/>
      <c r="J137" s="81"/>
      <c r="K137" s="81"/>
      <c r="L137" s="67"/>
    </row>
    <row r="138" spans="1:12" ht="15" customHeight="1">
      <c r="B138" s="66" t="s">
        <v>51</v>
      </c>
      <c r="C138" s="205" t="s">
        <v>203</v>
      </c>
      <c r="D138" s="206"/>
      <c r="E138" s="206"/>
      <c r="F138" s="206"/>
      <c r="G138" s="206"/>
      <c r="H138" s="206"/>
      <c r="I138" s="206"/>
      <c r="J138" s="206"/>
      <c r="K138" s="206"/>
      <c r="L138" s="207"/>
    </row>
    <row r="139" spans="1:12" ht="15" customHeight="1">
      <c r="B139" s="102" t="s">
        <v>9</v>
      </c>
      <c r="C139" s="205" t="s">
        <v>50</v>
      </c>
      <c r="D139" s="206"/>
      <c r="E139" s="206"/>
      <c r="F139" s="206"/>
      <c r="G139" s="206"/>
      <c r="H139" s="206"/>
      <c r="I139" s="206"/>
      <c r="J139" s="206"/>
      <c r="K139" s="206"/>
      <c r="L139" s="207"/>
    </row>
    <row r="140" spans="1:12" ht="15" customHeight="1">
      <c r="B140" s="66" t="s">
        <v>196</v>
      </c>
      <c r="C140" s="205" t="s">
        <v>206</v>
      </c>
      <c r="D140" s="206"/>
      <c r="E140" s="206"/>
      <c r="F140" s="206"/>
      <c r="G140" s="206"/>
      <c r="H140" s="206"/>
      <c r="I140" s="206"/>
      <c r="J140" s="206"/>
      <c r="K140" s="206"/>
      <c r="L140" s="207"/>
    </row>
    <row r="141" spans="1:12" ht="15" customHeight="1">
      <c r="B141" s="102" t="s">
        <v>167</v>
      </c>
      <c r="C141" s="205" t="s">
        <v>195</v>
      </c>
      <c r="D141" s="206"/>
      <c r="E141" s="206"/>
      <c r="F141" s="206"/>
      <c r="G141" s="206"/>
      <c r="H141" s="206"/>
      <c r="I141" s="206"/>
      <c r="J141" s="206"/>
      <c r="K141" s="206"/>
      <c r="L141" s="207"/>
    </row>
    <row r="142" spans="1:12" ht="15" customHeight="1">
      <c r="B142" s="102" t="s">
        <v>10</v>
      </c>
      <c r="C142" s="205" t="s">
        <v>52</v>
      </c>
      <c r="D142" s="206"/>
      <c r="E142" s="206"/>
      <c r="F142" s="206"/>
      <c r="G142" s="206"/>
      <c r="H142" s="206"/>
      <c r="I142" s="206"/>
      <c r="J142" s="206"/>
      <c r="K142" s="206"/>
      <c r="L142" s="207"/>
    </row>
    <row r="143" spans="1:12" ht="15" customHeight="1">
      <c r="B143" s="102" t="s">
        <v>201</v>
      </c>
      <c r="C143" s="205" t="s">
        <v>202</v>
      </c>
      <c r="D143" s="206"/>
      <c r="E143" s="206"/>
      <c r="F143" s="206"/>
      <c r="G143" s="206"/>
      <c r="H143" s="206"/>
      <c r="I143" s="206"/>
      <c r="J143" s="206"/>
      <c r="K143" s="206"/>
      <c r="L143" s="207"/>
    </row>
    <row r="144" spans="1:12" ht="15" customHeight="1">
      <c r="B144" s="102" t="s">
        <v>80</v>
      </c>
      <c r="C144" s="205" t="s">
        <v>53</v>
      </c>
      <c r="D144" s="206"/>
      <c r="E144" s="206"/>
      <c r="F144" s="206"/>
      <c r="G144" s="206"/>
      <c r="H144" s="206"/>
      <c r="I144" s="206"/>
      <c r="J144" s="206"/>
      <c r="K144" s="206"/>
      <c r="L144" s="207"/>
    </row>
    <row r="145" spans="1:12" ht="15" customHeight="1">
      <c r="B145" s="102" t="s">
        <v>251</v>
      </c>
      <c r="C145" s="205" t="s">
        <v>252</v>
      </c>
      <c r="D145" s="206"/>
      <c r="E145" s="206"/>
      <c r="F145" s="206"/>
      <c r="G145" s="206"/>
      <c r="H145" s="206"/>
      <c r="I145" s="206"/>
      <c r="J145" s="206"/>
      <c r="K145" s="206"/>
      <c r="L145" s="207"/>
    </row>
    <row r="146" spans="1:12" ht="15" customHeight="1">
      <c r="A146" s="82" t="s">
        <v>54</v>
      </c>
      <c r="B146" s="67"/>
      <c r="C146" s="68"/>
      <c r="D146" s="68"/>
      <c r="E146" s="68"/>
      <c r="F146" s="68"/>
      <c r="G146" s="68"/>
      <c r="H146" s="81"/>
      <c r="I146" s="81"/>
      <c r="J146" s="81"/>
      <c r="K146" s="81"/>
      <c r="L146" s="67"/>
    </row>
    <row r="147" spans="1:12" ht="15" customHeight="1">
      <c r="B147" s="102" t="s">
        <v>51</v>
      </c>
      <c r="C147" s="205" t="s">
        <v>204</v>
      </c>
      <c r="D147" s="206"/>
      <c r="E147" s="206"/>
      <c r="F147" s="206"/>
      <c r="G147" s="206"/>
      <c r="H147" s="206"/>
      <c r="I147" s="206"/>
      <c r="J147" s="206"/>
      <c r="K147" s="206"/>
      <c r="L147" s="207"/>
    </row>
    <row r="148" spans="1:12" ht="15" customHeight="1">
      <c r="B148" s="102" t="s">
        <v>7</v>
      </c>
      <c r="C148" s="205" t="s">
        <v>55</v>
      </c>
      <c r="D148" s="206"/>
      <c r="E148" s="206"/>
      <c r="F148" s="206"/>
      <c r="G148" s="206"/>
      <c r="H148" s="206"/>
      <c r="I148" s="206"/>
      <c r="J148" s="206"/>
      <c r="K148" s="206"/>
      <c r="L148" s="207"/>
    </row>
    <row r="149" spans="1:12" ht="15" customHeight="1">
      <c r="B149" s="66" t="s">
        <v>196</v>
      </c>
      <c r="C149" s="205" t="s">
        <v>206</v>
      </c>
      <c r="D149" s="206"/>
      <c r="E149" s="206"/>
      <c r="F149" s="206"/>
      <c r="G149" s="206"/>
      <c r="H149" s="206"/>
      <c r="I149" s="206"/>
      <c r="J149" s="206"/>
      <c r="K149" s="206"/>
      <c r="L149" s="207"/>
    </row>
    <row r="150" spans="1:12" ht="15" customHeight="1">
      <c r="B150" s="102" t="s">
        <v>167</v>
      </c>
      <c r="C150" s="205" t="s">
        <v>195</v>
      </c>
      <c r="D150" s="206"/>
      <c r="E150" s="206"/>
      <c r="F150" s="206"/>
      <c r="G150" s="206"/>
      <c r="H150" s="206"/>
      <c r="I150" s="206"/>
      <c r="J150" s="206"/>
      <c r="K150" s="206"/>
      <c r="L150" s="207"/>
    </row>
    <row r="151" spans="1:12" ht="15" customHeight="1">
      <c r="B151" s="102" t="s">
        <v>214</v>
      </c>
      <c r="C151" s="205" t="s">
        <v>207</v>
      </c>
      <c r="D151" s="206"/>
      <c r="E151" s="206"/>
      <c r="F151" s="206"/>
      <c r="G151" s="206"/>
      <c r="H151" s="206"/>
      <c r="I151" s="206"/>
      <c r="J151" s="206"/>
      <c r="K151" s="206"/>
      <c r="L151" s="207"/>
    </row>
    <row r="152" spans="1:12" ht="15" customHeight="1">
      <c r="B152" s="102" t="s">
        <v>100</v>
      </c>
      <c r="C152" s="205" t="s">
        <v>212</v>
      </c>
      <c r="D152" s="206"/>
      <c r="E152" s="206"/>
      <c r="F152" s="206"/>
      <c r="G152" s="206"/>
      <c r="H152" s="206"/>
      <c r="I152" s="206"/>
      <c r="J152" s="206"/>
      <c r="K152" s="206"/>
      <c r="L152" s="207"/>
    </row>
    <row r="153" spans="1:12" ht="15" customHeight="1">
      <c r="B153" s="102" t="s">
        <v>81</v>
      </c>
      <c r="C153" s="205" t="s">
        <v>213</v>
      </c>
      <c r="D153" s="206"/>
      <c r="E153" s="206"/>
      <c r="F153" s="206"/>
      <c r="G153" s="206"/>
      <c r="H153" s="206"/>
      <c r="I153" s="206"/>
      <c r="J153" s="206"/>
      <c r="K153" s="206"/>
      <c r="L153" s="207"/>
    </row>
    <row r="154" spans="1:12" ht="15" customHeight="1">
      <c r="B154" s="102" t="s">
        <v>254</v>
      </c>
      <c r="C154" s="205" t="s">
        <v>253</v>
      </c>
      <c r="D154" s="206"/>
      <c r="E154" s="206"/>
      <c r="F154" s="206"/>
      <c r="G154" s="206"/>
      <c r="H154" s="206"/>
      <c r="I154" s="206"/>
      <c r="J154" s="206"/>
      <c r="K154" s="206"/>
      <c r="L154" s="207"/>
    </row>
    <row r="155" spans="1:12" ht="15" customHeight="1">
      <c r="A155" s="82" t="s">
        <v>265</v>
      </c>
      <c r="B155" s="67"/>
      <c r="C155" s="68"/>
      <c r="D155" s="68"/>
      <c r="E155" s="68"/>
      <c r="F155" s="68"/>
      <c r="G155" s="68"/>
      <c r="H155" s="81"/>
      <c r="I155" s="81"/>
      <c r="J155" s="81"/>
      <c r="K155" s="81"/>
      <c r="L155" s="67"/>
    </row>
    <row r="156" spans="1:12" ht="15" customHeight="1">
      <c r="B156" s="102" t="s">
        <v>51</v>
      </c>
      <c r="C156" s="205" t="s">
        <v>205</v>
      </c>
      <c r="D156" s="206"/>
      <c r="E156" s="206"/>
      <c r="F156" s="206"/>
      <c r="G156" s="206"/>
      <c r="H156" s="206"/>
      <c r="I156" s="206"/>
      <c r="J156" s="206"/>
      <c r="K156" s="206"/>
      <c r="L156" s="207"/>
    </row>
    <row r="157" spans="1:12" ht="15" customHeight="1">
      <c r="B157" s="102" t="s">
        <v>273</v>
      </c>
      <c r="C157" s="205" t="s">
        <v>266</v>
      </c>
      <c r="D157" s="206"/>
      <c r="E157" s="206"/>
      <c r="F157" s="206"/>
      <c r="G157" s="206"/>
      <c r="H157" s="206"/>
      <c r="I157" s="206"/>
      <c r="J157" s="206"/>
      <c r="K157" s="206"/>
      <c r="L157" s="207"/>
    </row>
    <row r="158" spans="1:12" ht="15" customHeight="1">
      <c r="B158" s="102" t="s">
        <v>153</v>
      </c>
      <c r="C158" s="205" t="s">
        <v>269</v>
      </c>
      <c r="D158" s="206"/>
      <c r="E158" s="206"/>
      <c r="F158" s="206"/>
      <c r="G158" s="206"/>
      <c r="H158" s="206"/>
      <c r="I158" s="206"/>
      <c r="J158" s="206"/>
      <c r="K158" s="206"/>
      <c r="L158" s="207"/>
    </row>
    <row r="159" spans="1:12" ht="15" customHeight="1">
      <c r="B159" s="66" t="s">
        <v>196</v>
      </c>
      <c r="C159" s="205" t="s">
        <v>206</v>
      </c>
      <c r="D159" s="206"/>
      <c r="E159" s="206"/>
      <c r="F159" s="206"/>
      <c r="G159" s="206"/>
      <c r="H159" s="206"/>
      <c r="I159" s="206"/>
      <c r="J159" s="206"/>
      <c r="K159" s="206"/>
      <c r="L159" s="207"/>
    </row>
    <row r="160" spans="1:12" ht="15" customHeight="1">
      <c r="B160" s="102" t="s">
        <v>167</v>
      </c>
      <c r="C160" s="205" t="s">
        <v>195</v>
      </c>
      <c r="D160" s="206"/>
      <c r="E160" s="206"/>
      <c r="F160" s="206"/>
      <c r="G160" s="206"/>
      <c r="H160" s="206"/>
      <c r="I160" s="206"/>
      <c r="J160" s="206"/>
      <c r="K160" s="206"/>
      <c r="L160" s="207"/>
    </row>
    <row r="161" spans="1:12" ht="15" customHeight="1">
      <c r="B161" s="102" t="s">
        <v>4</v>
      </c>
      <c r="C161" s="205" t="s">
        <v>208</v>
      </c>
      <c r="D161" s="206"/>
      <c r="E161" s="206"/>
      <c r="F161" s="206"/>
      <c r="G161" s="206"/>
      <c r="H161" s="206"/>
      <c r="I161" s="206"/>
      <c r="J161" s="206"/>
      <c r="K161" s="206"/>
      <c r="L161" s="207"/>
    </row>
    <row r="162" spans="1:12" ht="15" customHeight="1">
      <c r="B162" s="102" t="s">
        <v>209</v>
      </c>
      <c r="C162" s="205" t="s">
        <v>210</v>
      </c>
      <c r="D162" s="206"/>
      <c r="E162" s="206"/>
      <c r="F162" s="206"/>
      <c r="G162" s="206"/>
      <c r="H162" s="206"/>
      <c r="I162" s="206"/>
      <c r="J162" s="206"/>
      <c r="K162" s="206"/>
      <c r="L162" s="207"/>
    </row>
    <row r="163" spans="1:12" ht="15" customHeight="1">
      <c r="B163" s="102" t="s">
        <v>81</v>
      </c>
      <c r="C163" s="205" t="s">
        <v>267</v>
      </c>
      <c r="D163" s="206"/>
      <c r="E163" s="206"/>
      <c r="F163" s="206"/>
      <c r="G163" s="206"/>
      <c r="H163" s="206"/>
      <c r="I163" s="206"/>
      <c r="J163" s="206"/>
      <c r="K163" s="206"/>
      <c r="L163" s="207"/>
    </row>
    <row r="164" spans="1:12" ht="15" customHeight="1">
      <c r="B164" s="102" t="s">
        <v>255</v>
      </c>
      <c r="C164" s="205" t="s">
        <v>256</v>
      </c>
      <c r="D164" s="206"/>
      <c r="E164" s="206"/>
      <c r="F164" s="206"/>
      <c r="G164" s="206"/>
      <c r="H164" s="206"/>
      <c r="I164" s="206"/>
      <c r="J164" s="206"/>
      <c r="K164" s="206"/>
      <c r="L164" s="207"/>
    </row>
    <row r="165" spans="1:12" ht="15" customHeight="1">
      <c r="B165" s="67"/>
      <c r="C165" s="69"/>
      <c r="D165" s="69"/>
      <c r="E165" s="69"/>
      <c r="F165" s="69"/>
      <c r="G165" s="69"/>
      <c r="H165" s="81"/>
      <c r="I165" s="81"/>
      <c r="J165" s="81"/>
      <c r="K165" s="81"/>
    </row>
    <row r="166" spans="1:12" ht="15" customHeight="1">
      <c r="A166" s="82" t="s">
        <v>43</v>
      </c>
      <c r="B166" s="67"/>
      <c r="C166" s="69"/>
      <c r="D166" s="69"/>
      <c r="E166" s="69"/>
      <c r="F166" s="69"/>
      <c r="G166" s="69"/>
      <c r="H166" s="81"/>
      <c r="I166" s="81"/>
      <c r="J166" s="81"/>
      <c r="K166" s="81"/>
    </row>
    <row r="167" spans="1:12" ht="15" customHeight="1">
      <c r="B167" s="281" t="s">
        <v>141</v>
      </c>
      <c r="C167" s="281"/>
      <c r="D167" s="281"/>
      <c r="E167" s="281"/>
      <c r="F167" s="281"/>
      <c r="G167" s="281"/>
      <c r="H167" s="281"/>
      <c r="I167" s="281"/>
      <c r="J167" s="281"/>
      <c r="K167" s="281"/>
      <c r="L167" s="281"/>
    </row>
    <row r="168" spans="1:12" ht="15" customHeight="1">
      <c r="B168" s="281" t="s">
        <v>88</v>
      </c>
      <c r="C168" s="281"/>
      <c r="D168" s="281"/>
      <c r="E168" s="281"/>
      <c r="F168" s="281"/>
      <c r="G168" s="281"/>
      <c r="H168" s="281"/>
      <c r="I168" s="281"/>
      <c r="J168" s="281"/>
      <c r="K168" s="281"/>
      <c r="L168" s="281"/>
    </row>
    <row r="169" spans="1:12" ht="15" customHeight="1">
      <c r="B169" s="281" t="s">
        <v>295</v>
      </c>
      <c r="C169" s="281"/>
      <c r="D169" s="281"/>
      <c r="E169" s="281"/>
      <c r="F169" s="281"/>
      <c r="G169" s="281"/>
      <c r="H169" s="281"/>
      <c r="I169" s="281"/>
      <c r="J169" s="281"/>
      <c r="K169" s="281"/>
      <c r="L169" s="281"/>
    </row>
    <row r="170" spans="1:12" ht="15" customHeight="1">
      <c r="B170" s="281" t="s">
        <v>275</v>
      </c>
      <c r="C170" s="281"/>
      <c r="D170" s="281"/>
      <c r="E170" s="281"/>
      <c r="F170" s="281"/>
      <c r="G170" s="281"/>
      <c r="H170" s="281"/>
      <c r="I170" s="281"/>
      <c r="J170" s="281"/>
      <c r="K170" s="281"/>
      <c r="L170" s="281"/>
    </row>
    <row r="171" spans="1:12" ht="15" customHeight="1">
      <c r="B171" s="281" t="s">
        <v>296</v>
      </c>
      <c r="C171" s="281"/>
      <c r="D171" s="281"/>
      <c r="E171" s="281"/>
      <c r="F171" s="281"/>
      <c r="G171" s="281"/>
      <c r="H171" s="281"/>
      <c r="I171" s="281"/>
      <c r="J171" s="281"/>
      <c r="K171" s="281"/>
      <c r="L171" s="281"/>
    </row>
    <row r="172" spans="1:12" ht="15" customHeight="1">
      <c r="B172" s="281" t="s">
        <v>142</v>
      </c>
      <c r="C172" s="281"/>
      <c r="D172" s="281"/>
      <c r="E172" s="281"/>
      <c r="F172" s="281"/>
      <c r="G172" s="281"/>
      <c r="H172" s="281"/>
      <c r="I172" s="281"/>
      <c r="J172" s="281"/>
      <c r="K172" s="281"/>
      <c r="L172" s="281"/>
    </row>
    <row r="173" spans="1:12" ht="15" customHeight="1">
      <c r="B173" s="281" t="s">
        <v>297</v>
      </c>
      <c r="C173" s="281"/>
      <c r="D173" s="281"/>
      <c r="E173" s="281"/>
      <c r="F173" s="281"/>
      <c r="G173" s="281"/>
      <c r="H173" s="281"/>
      <c r="I173" s="281"/>
      <c r="J173" s="281"/>
      <c r="K173" s="281"/>
      <c r="L173" s="281"/>
    </row>
    <row r="174" spans="1:12" ht="15" customHeight="1">
      <c r="B174" s="67"/>
      <c r="C174" s="69"/>
      <c r="D174" s="69"/>
      <c r="E174" s="69"/>
      <c r="F174" s="69"/>
      <c r="G174" s="69"/>
      <c r="H174" s="81"/>
      <c r="I174" s="81"/>
      <c r="J174" s="81"/>
      <c r="K174" s="81"/>
    </row>
    <row r="175" spans="1:12" ht="15" customHeight="1">
      <c r="B175" s="67"/>
      <c r="C175" s="69"/>
      <c r="D175" s="69"/>
      <c r="E175" s="69"/>
      <c r="F175" s="69"/>
      <c r="G175" s="69"/>
      <c r="H175" s="81"/>
      <c r="I175" s="81"/>
      <c r="J175" s="81"/>
      <c r="K175" s="81"/>
    </row>
    <row r="176" spans="1:12" ht="20.25" customHeight="1"/>
  </sheetData>
  <sheetProtection password="CEAA" sheet="1" objects="1" scenarios="1" formatCells="0" formatRows="0" insertRows="0" selectLockedCells="1"/>
  <protectedRanges>
    <protectedRange sqref="A107:L65514 A45:E45 G45:L45 G11:L11 A26:D26 A11:D11 G26:L26 A34:E34 G34:L34 A12:L12 A27:L27 B6:E6 B9:C10 D8:L10 E1:G6 A46:L46 B7:C7 A1:A10 B1:D5 A35:L35 A24:L25 A13:D23 H13:L13 A32:L33 A28:D31 H28:L31 A43:L44 A36:D42 H36:L42 A51:L52 A47:D50 H47:L50 A87:B106 D87:G106 C87:C94 I18:L23 I15:K17 H1:L7 A83:G86 H84:L106 I14:L14 H14:H23" name="範囲1"/>
    <protectedRange sqref="A62 A63:L64 A57:C61 A56:B56 A65:B65 D65:G65 A66:G82" name="範囲1_8_1"/>
    <protectedRange sqref="B62:C62" name="範囲1_3_1"/>
    <protectedRange sqref="I56:L62 E56:G61" name="範囲1_8"/>
    <protectedRange sqref="I62:L62 E62:G62" name="範囲1_3"/>
    <protectedRange sqref="L15:L17" name="範囲1_4"/>
  </protectedRanges>
  <mergeCells count="20">
    <mergeCell ref="B173:L173"/>
    <mergeCell ref="C93:L93"/>
    <mergeCell ref="B169:L169"/>
    <mergeCell ref="C94:L94"/>
    <mergeCell ref="C95:L95"/>
    <mergeCell ref="B172:L172"/>
    <mergeCell ref="B171:L171"/>
    <mergeCell ref="B170:L170"/>
    <mergeCell ref="E34:G34"/>
    <mergeCell ref="E11:G11"/>
    <mergeCell ref="E26:G26"/>
    <mergeCell ref="H63:L63"/>
    <mergeCell ref="E45:G45"/>
    <mergeCell ref="E58:I58"/>
    <mergeCell ref="B87:L87"/>
    <mergeCell ref="B167:L167"/>
    <mergeCell ref="B168:L168"/>
    <mergeCell ref="C90:L90"/>
    <mergeCell ref="C91:L91"/>
    <mergeCell ref="C92:L92"/>
  </mergeCells>
  <phoneticPr fontId="1"/>
  <dataValidations count="9">
    <dataValidation type="list" allowBlank="1" showInputMessage="1" showErrorMessage="1" sqref="H63 H51:H52 N53:N55">
      <formula1>"A.受賞,B.表彰,C.標準化の採択,D.その他"</formula1>
    </dataValidation>
    <dataValidation type="list" allowBlank="1" showInputMessage="1" showErrorMessage="1" sqref="H28:H31">
      <formula1>"I.標準化提案,J.標準化採択"</formula1>
    </dataValidation>
    <dataValidation imeMode="hiragana" allowBlank="1" showInputMessage="1" showErrorMessage="1" sqref="I36:L42 I28:L31 I13:L23"/>
    <dataValidation type="date" errorStyle="warning" imeMode="halfAlpha" allowBlank="1" showInputMessage="1" showErrorMessage="1" errorTitle="日付" error="2010/10/31 の形式で入力してください" sqref="B57:B63 B51:B55">
      <formula1>36617</formula1>
      <formula2>43921</formula2>
    </dataValidation>
    <dataValidation type="list" allowBlank="1" showInputMessage="1" showErrorMessage="1" sqref="H36:H42">
      <formula1>"K.プレスリリース,L.報道,M.展示会"</formula1>
    </dataValidation>
    <dataValidation allowBlank="1" showInputMessage="1" sqref="I56:I57 I59:I62"/>
    <dataValidation type="list" allowBlank="1" showInputMessage="1" showErrorMessage="1" sqref="E13:G23 E28:G31 E36:G42 E47:G50">
      <formula1>"〇"</formula1>
    </dataValidation>
    <dataValidation type="list" allowBlank="1" showInputMessage="1" showErrorMessage="1" sqref="H47:H50">
      <formula1>"N.受賞,O.表彰,P.成果の実施,Q.その他"</formula1>
    </dataValidation>
    <dataValidation type="list" allowBlank="1" showInputMessage="1" showErrorMessage="1" sqref="H13:H23">
      <formula1>"A.研究論文,B.小論文,C1.査読付収録論文,C2.収録論文,D.機関誌論文,E.著書等,F.学術解説等,G.一般口頭発表,H.その他資料"</formula1>
    </dataValidation>
  </dataValidations>
  <pageMargins left="0.59055118110236227" right="0.59055118110236227" top="0.98425196850393704" bottom="0.19685039370078741" header="0.70866141732283472" footer="0.11811023622047245"/>
  <pageSetup paperSize="9" scale="61" fitToHeight="0" pageOrder="overThenDown" orientation="landscape" cellComments="asDisplayed" r:id="rId1"/>
  <headerFooter alignWithMargins="0">
    <oddFooter>&amp;C－&amp;P－</oddFooter>
  </headerFooter>
  <rowBreaks count="3" manualBreakCount="3">
    <brk id="52" max="16383" man="1"/>
    <brk id="84" max="16383" man="1"/>
    <brk id="126" max="16383" man="1"/>
  </row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3"/>
  <sheetViews>
    <sheetView zoomScale="85" zoomScaleNormal="85" zoomScaleSheetLayoutView="80" workbookViewId="0"/>
  </sheetViews>
  <sheetFormatPr defaultRowHeight="14.25"/>
  <cols>
    <col min="1" max="1" width="19.75" style="80" customWidth="1"/>
    <col min="2" max="2" width="39" style="80" customWidth="1"/>
    <col min="3" max="3" width="9" style="80"/>
    <col min="4" max="4" width="25.875" style="80" customWidth="1"/>
    <col min="5" max="5" width="9" style="80"/>
    <col min="6" max="6" width="19" style="80" customWidth="1"/>
    <col min="7" max="7" width="9" style="80"/>
    <col min="8" max="8" width="37.625" style="80" customWidth="1"/>
    <col min="9" max="16384" width="9" style="80"/>
  </cols>
  <sheetData>
    <row r="1" spans="1:15" s="79" customFormat="1" ht="15" customHeight="1">
      <c r="A1" s="278" t="str">
        <f>発表区分!A3</f>
        <v>　　＜１．論文等発表＞</v>
      </c>
      <c r="B1" s="279"/>
      <c r="C1" s="279"/>
      <c r="D1" s="279"/>
      <c r="E1" s="279"/>
      <c r="F1" s="279"/>
      <c r="G1" s="279"/>
      <c r="H1" s="279"/>
      <c r="I1" s="255"/>
      <c r="J1" s="72"/>
      <c r="K1" s="72"/>
      <c r="L1" s="72"/>
      <c r="M1" s="72"/>
      <c r="N1" s="72"/>
      <c r="O1" s="72"/>
    </row>
    <row r="2" spans="1:15" s="79" customFormat="1" ht="13.5">
      <c r="A2" s="280" t="str">
        <f>発表区分!B4</f>
        <v>A.研究論文</v>
      </c>
      <c r="B2" s="300" t="str">
        <f>発表区分!C4</f>
        <v>学会等の学術団体が発行もしくは編集し定期的に刊行される正式な査読過程のある学術雑誌に、正式な査読を受けて掲載された論文。
【例：Nature、Optics Express、Journal of Applied Physics、IEEE Transactions、信学会論文誌、など】
（注：「B.小論文」に該当するものを除きます。　「正式な査読過程」とは「ピア・レビュー」を指します。）</v>
      </c>
      <c r="C2" s="301"/>
      <c r="D2" s="301"/>
      <c r="E2" s="301"/>
      <c r="F2" s="301"/>
      <c r="G2" s="301"/>
      <c r="H2" s="302"/>
      <c r="I2" s="256"/>
      <c r="J2" s="73"/>
      <c r="K2" s="73"/>
      <c r="L2" s="73"/>
      <c r="M2" s="73"/>
      <c r="N2" s="73"/>
      <c r="O2" s="73"/>
    </row>
    <row r="3" spans="1:15" s="79" customFormat="1" ht="13.5">
      <c r="A3" s="280" t="str">
        <f>発表区分!B5</f>
        <v>B.小論文</v>
      </c>
      <c r="B3" s="300" t="str">
        <f>発表区分!C5</f>
        <v>学会等の学術団体が発行もしくは編集し定期的に刊行される正式な査読過程のある学術雑誌に掲載された論文で、小論文、研究速報、寄書、レター、ショートノート、等。</v>
      </c>
      <c r="C3" s="301"/>
      <c r="D3" s="301"/>
      <c r="E3" s="301"/>
      <c r="F3" s="301"/>
      <c r="G3" s="301"/>
      <c r="H3" s="302"/>
      <c r="I3" s="256"/>
      <c r="J3" s="73"/>
      <c r="K3" s="73"/>
      <c r="L3" s="73"/>
      <c r="M3" s="73"/>
      <c r="N3" s="73"/>
      <c r="O3" s="73"/>
    </row>
    <row r="4" spans="1:15" s="79" customFormat="1" ht="27" customHeight="1">
      <c r="A4" s="280" t="str">
        <f>発表区分!B6</f>
        <v>C1.査読付収録論文</v>
      </c>
      <c r="B4" s="300" t="str">
        <f>発表区分!C6</f>
        <v>学会の定期講演会、研究集会、シンポジウム等で口頭発表された後、プロシーディングとして刊行された原則として4ページ以上の論文や予稿で論文形式のもので、査読過程が有るもの。【例：ECOC　など】</v>
      </c>
      <c r="C4" s="301"/>
      <c r="D4" s="301"/>
      <c r="E4" s="301"/>
      <c r="F4" s="301"/>
      <c r="G4" s="301"/>
      <c r="H4" s="302"/>
      <c r="I4" s="256"/>
      <c r="J4" s="73"/>
      <c r="K4" s="73"/>
      <c r="L4" s="73"/>
      <c r="M4" s="73"/>
      <c r="N4" s="73"/>
      <c r="O4" s="73"/>
    </row>
    <row r="5" spans="1:15" s="79" customFormat="1" ht="42.75" customHeight="1">
      <c r="A5" s="280" t="str">
        <f>発表区分!B7</f>
        <v>C2.収録論文</v>
      </c>
      <c r="B5" s="300" t="str">
        <f>発表区分!C7</f>
        <v xml:space="preserve">学会の定期講演会、研究集会、シンポジウム等で口頭発表された後、プロシーディングとして刊行された原則として4ページ以上の論文や予稿で論文形式のもので、査読過程が無いもの。【例：信学会研究会　など】
基調講演、招待講演などで、査読過程が無く、プロシーディングとして刊行されるもの。 </v>
      </c>
      <c r="C5" s="301"/>
      <c r="D5" s="301"/>
      <c r="E5" s="301"/>
      <c r="F5" s="301"/>
      <c r="G5" s="301"/>
      <c r="H5" s="302"/>
      <c r="I5" s="256"/>
      <c r="J5" s="73"/>
      <c r="K5" s="73"/>
      <c r="L5" s="73"/>
      <c r="M5" s="73"/>
      <c r="N5" s="73"/>
      <c r="O5" s="73"/>
    </row>
    <row r="6" spans="1:15" s="79" customFormat="1" ht="41.25" customHeight="1">
      <c r="A6" s="280" t="str">
        <f>発表区分!B8</f>
        <v>※収録論文の共通事項</v>
      </c>
      <c r="B6" s="300" t="str">
        <f>発表区分!C8</f>
        <v>◆要約等のみ（原則として4ページ未満）の場合は「G.一般口頭発表」としてください。
◆収録論文が、以降の正式な査読過程を経て学術雑誌に掲載された場合は、「.収録論文」ではなく、「A.研究論文」または「B.小論文」に分類してください。
　なお、口頭発表されたことも成果となりますので、「G.一般口頭発表」にも同じ内容を重複記入してください。</v>
      </c>
      <c r="C6" s="301"/>
      <c r="D6" s="301"/>
      <c r="E6" s="301"/>
      <c r="F6" s="301"/>
      <c r="G6" s="301"/>
      <c r="H6" s="302"/>
      <c r="I6" s="256"/>
      <c r="J6" s="73"/>
      <c r="K6" s="73"/>
      <c r="L6" s="73"/>
      <c r="M6" s="73"/>
      <c r="N6" s="73"/>
      <c r="O6" s="73"/>
    </row>
    <row r="7" spans="1:15" s="79" customFormat="1" ht="13.5">
      <c r="A7" s="280" t="str">
        <f>発表区分!B9</f>
        <v>D.機関誌論文</v>
      </c>
      <c r="B7" s="300" t="str">
        <f>発表区分!C9</f>
        <v>公の研究機関、企業等あるいは大学等の編集発行する論文誌、紀要などで「A.研究論文」に準ずる論文。</v>
      </c>
      <c r="C7" s="301"/>
      <c r="D7" s="301"/>
      <c r="E7" s="301"/>
      <c r="F7" s="301"/>
      <c r="G7" s="301"/>
      <c r="H7" s="302"/>
      <c r="I7" s="256"/>
      <c r="J7" s="73"/>
      <c r="K7" s="73"/>
      <c r="L7" s="73"/>
      <c r="M7" s="73"/>
      <c r="N7" s="73"/>
      <c r="O7" s="73"/>
    </row>
    <row r="8" spans="1:15" s="79" customFormat="1" ht="13.5">
      <c r="A8" s="280" t="str">
        <f>発表区分!B10</f>
        <v>E.著書等</v>
      </c>
      <c r="B8" s="300" t="str">
        <f>発表区分!C10</f>
        <v>著作本全般、分担で執筆した場合、概ね１章以上を分担しているもの。
（注：他は「H.その他資料」としてください。）</v>
      </c>
      <c r="C8" s="301"/>
      <c r="D8" s="301"/>
      <c r="E8" s="301"/>
      <c r="F8" s="301"/>
      <c r="G8" s="301"/>
      <c r="H8" s="302"/>
      <c r="I8" s="256"/>
      <c r="J8" s="73"/>
      <c r="K8" s="73"/>
      <c r="L8" s="73"/>
      <c r="M8" s="73"/>
      <c r="N8" s="73"/>
      <c r="O8" s="73"/>
    </row>
    <row r="9" spans="1:15" s="79" customFormat="1" ht="13.5">
      <c r="A9" s="280" t="str">
        <f>発表区分!B11</f>
        <v>F.学術解説等</v>
      </c>
      <c r="B9" s="300" t="str">
        <f>発表区分!C11</f>
        <v>研究論文に準ずる内容であるが、必ずしもオリジナリティを要求されない、あるいは正式な査読過程のない論文もしくは解説記事。</v>
      </c>
      <c r="C9" s="301"/>
      <c r="D9" s="301"/>
      <c r="E9" s="301"/>
      <c r="F9" s="301"/>
      <c r="G9" s="301"/>
      <c r="H9" s="302"/>
      <c r="I9" s="256"/>
      <c r="J9" s="73"/>
      <c r="K9" s="73"/>
      <c r="L9" s="73"/>
      <c r="M9" s="73"/>
      <c r="N9" s="73"/>
      <c r="O9" s="73"/>
    </row>
    <row r="10" spans="1:15" s="79" customFormat="1" ht="13.5">
      <c r="A10" s="280" t="str">
        <f>発表区分!B12</f>
        <v>G.一般口頭発表</v>
      </c>
      <c r="B10" s="300" t="str">
        <f>発表区分!C12</f>
        <v>学会の定期講演会、研究集会、シンポジウム、セミナー、講演会の口頭発表で、「C 収録論文」でないもの。
【例：信学会総合大会、信学会ソサイエティ大会、物理学会年次大会】
（注：基調講演、招待講演、依頼講演については、その旨を採録情報欄へご記入ください。）</v>
      </c>
      <c r="C10" s="301"/>
      <c r="D10" s="301"/>
      <c r="E10" s="301"/>
      <c r="F10" s="301"/>
      <c r="G10" s="301"/>
      <c r="H10" s="302"/>
      <c r="I10" s="256"/>
      <c r="J10" s="73"/>
      <c r="K10" s="73"/>
      <c r="L10" s="73"/>
      <c r="M10" s="73"/>
      <c r="N10" s="73"/>
      <c r="O10" s="73"/>
    </row>
    <row r="11" spans="1:15" s="79" customFormat="1" ht="13.5">
      <c r="A11" s="280" t="str">
        <f>発表区分!B13</f>
        <v>H.その他の資料</v>
      </c>
      <c r="B11" s="300" t="str">
        <f>発表区分!C13</f>
        <v>一般商業雑誌、広報誌等に寄稿された解説、報告、紹介等を目的とした記事、他発表分類に該当しない外部発表資料。</v>
      </c>
      <c r="C11" s="301"/>
      <c r="D11" s="301"/>
      <c r="E11" s="301"/>
      <c r="F11" s="301"/>
      <c r="G11" s="301"/>
      <c r="H11" s="302"/>
      <c r="I11" s="256"/>
      <c r="J11" s="73"/>
      <c r="K11" s="73"/>
      <c r="L11" s="73"/>
      <c r="M11" s="73"/>
      <c r="N11" s="73"/>
      <c r="O11" s="73"/>
    </row>
    <row r="12" spans="1:15">
      <c r="A12" s="257"/>
      <c r="B12" s="257"/>
      <c r="C12" s="257"/>
      <c r="D12" s="257"/>
      <c r="E12" s="257"/>
      <c r="F12" s="257"/>
      <c r="G12" s="257"/>
      <c r="H12" s="257"/>
      <c r="I12" s="257"/>
    </row>
    <row r="13" spans="1:15" ht="19.5" thickBot="1">
      <c r="A13" s="257"/>
      <c r="B13" s="258" t="s">
        <v>184</v>
      </c>
      <c r="C13" s="257"/>
      <c r="D13" s="257"/>
      <c r="E13" s="257"/>
      <c r="F13" s="257"/>
      <c r="G13" s="257"/>
      <c r="H13" s="257"/>
      <c r="I13" s="257"/>
    </row>
    <row r="14" spans="1:15" ht="19.5" thickBot="1">
      <c r="A14" s="257"/>
      <c r="B14" s="259"/>
      <c r="C14" s="257"/>
      <c r="D14" s="257"/>
      <c r="E14" s="257"/>
      <c r="F14" s="260" t="s">
        <v>219</v>
      </c>
      <c r="G14" s="261"/>
      <c r="H14" s="260" t="s">
        <v>186</v>
      </c>
      <c r="I14" s="257"/>
    </row>
    <row r="15" spans="1:15">
      <c r="A15" s="257"/>
      <c r="B15" s="257"/>
      <c r="C15" s="257"/>
      <c r="D15" s="257"/>
      <c r="E15" s="257"/>
      <c r="F15" s="257"/>
      <c r="G15" s="257"/>
      <c r="H15" s="257"/>
      <c r="I15" s="257"/>
    </row>
    <row r="16" spans="1:15" ht="54" customHeight="1">
      <c r="A16" s="257"/>
      <c r="B16" s="262" t="s">
        <v>223</v>
      </c>
      <c r="C16" s="263"/>
      <c r="D16" s="264" t="s">
        <v>221</v>
      </c>
      <c r="E16" s="263"/>
      <c r="F16" s="265" t="s">
        <v>25</v>
      </c>
      <c r="G16" s="257"/>
      <c r="H16" s="257"/>
      <c r="I16" s="257"/>
    </row>
    <row r="17" spans="1:9" ht="24.95" customHeight="1">
      <c r="A17" s="257"/>
      <c r="B17" s="296"/>
      <c r="C17" s="257"/>
      <c r="D17" s="257"/>
      <c r="E17" s="257"/>
      <c r="F17" s="257"/>
      <c r="G17" s="257"/>
      <c r="H17" s="257"/>
      <c r="I17" s="257"/>
    </row>
    <row r="18" spans="1:9" ht="42.75">
      <c r="A18" s="257"/>
      <c r="B18" s="296"/>
      <c r="C18" s="257"/>
      <c r="D18" s="266" t="s">
        <v>170</v>
      </c>
      <c r="E18" s="263"/>
      <c r="F18" s="265" t="s">
        <v>23</v>
      </c>
      <c r="G18" s="257"/>
      <c r="H18" s="257"/>
      <c r="I18" s="257"/>
    </row>
    <row r="19" spans="1:9" ht="24.95" customHeight="1">
      <c r="A19" s="257"/>
      <c r="B19" s="296"/>
      <c r="C19" s="257"/>
      <c r="D19" s="257"/>
      <c r="E19" s="257"/>
      <c r="F19" s="257"/>
      <c r="G19" s="257"/>
      <c r="H19" s="257"/>
      <c r="I19" s="257"/>
    </row>
    <row r="20" spans="1:9" ht="100.5" customHeight="1">
      <c r="A20" s="257"/>
      <c r="B20" s="266" t="s">
        <v>171</v>
      </c>
      <c r="C20" s="263"/>
      <c r="D20" s="262" t="s">
        <v>307</v>
      </c>
      <c r="E20" s="263"/>
      <c r="F20" s="266" t="s">
        <v>315</v>
      </c>
      <c r="G20" s="267"/>
      <c r="H20" s="293" t="s">
        <v>316</v>
      </c>
      <c r="I20" s="257"/>
    </row>
    <row r="21" spans="1:9" ht="24.75" customHeight="1">
      <c r="A21" s="257"/>
      <c r="B21" s="275"/>
      <c r="C21" s="273"/>
      <c r="D21" s="269"/>
      <c r="E21" s="273"/>
      <c r="F21" s="276"/>
      <c r="G21" s="267"/>
      <c r="H21" s="294"/>
      <c r="I21" s="257"/>
    </row>
    <row r="22" spans="1:9" ht="100.5" customHeight="1">
      <c r="A22" s="257"/>
      <c r="B22" s="276"/>
      <c r="C22" s="273"/>
      <c r="D22" s="262" t="s">
        <v>308</v>
      </c>
      <c r="E22" s="273"/>
      <c r="F22" s="266" t="s">
        <v>302</v>
      </c>
      <c r="G22" s="267"/>
      <c r="H22" s="295"/>
      <c r="I22" s="257"/>
    </row>
    <row r="23" spans="1:9" ht="24.95" customHeight="1">
      <c r="A23" s="257"/>
      <c r="B23" s="298"/>
      <c r="C23" s="257"/>
      <c r="D23" s="257"/>
      <c r="E23" s="257"/>
      <c r="F23" s="257"/>
      <c r="G23" s="257"/>
      <c r="H23" s="257"/>
      <c r="I23" s="257"/>
    </row>
    <row r="24" spans="1:9" ht="54" customHeight="1">
      <c r="A24" s="257"/>
      <c r="B24" s="297"/>
      <c r="C24" s="257"/>
      <c r="D24" s="266" t="s">
        <v>172</v>
      </c>
      <c r="E24" s="263"/>
      <c r="F24" s="265" t="s">
        <v>173</v>
      </c>
      <c r="G24" s="257"/>
      <c r="H24" s="262" t="s">
        <v>222</v>
      </c>
      <c r="I24" s="257"/>
    </row>
    <row r="25" spans="1:9" ht="24.95" customHeight="1">
      <c r="A25" s="257"/>
      <c r="B25" s="299"/>
      <c r="C25" s="257"/>
      <c r="D25" s="268"/>
      <c r="E25" s="263"/>
      <c r="F25" s="257"/>
      <c r="G25" s="257"/>
      <c r="H25" s="257"/>
      <c r="I25" s="257"/>
    </row>
    <row r="26" spans="1:9" ht="59.25" customHeight="1">
      <c r="A26" s="257"/>
      <c r="B26" s="266" t="s">
        <v>174</v>
      </c>
      <c r="C26" s="296"/>
      <c r="D26" s="296"/>
      <c r="E26" s="296"/>
      <c r="F26" s="265" t="s">
        <v>64</v>
      </c>
      <c r="G26" s="257"/>
      <c r="H26" s="257"/>
      <c r="I26" s="257"/>
    </row>
    <row r="27" spans="1:9" ht="20.100000000000001" customHeight="1">
      <c r="A27" s="257"/>
      <c r="B27" s="297"/>
      <c r="C27" s="257"/>
      <c r="D27" s="257"/>
      <c r="E27" s="257"/>
      <c r="F27" s="257"/>
      <c r="G27" s="257"/>
      <c r="H27" s="257"/>
      <c r="I27" s="257"/>
    </row>
    <row r="28" spans="1:9" ht="20.100000000000001" customHeight="1">
      <c r="A28" s="257"/>
      <c r="B28" s="297"/>
      <c r="C28" s="257"/>
      <c r="D28" s="257"/>
      <c r="E28" s="257"/>
      <c r="F28" s="257"/>
      <c r="G28" s="257"/>
      <c r="H28" s="257"/>
      <c r="I28" s="257"/>
    </row>
    <row r="29" spans="1:9" ht="20.100000000000001" customHeight="1">
      <c r="A29" s="257"/>
      <c r="B29" s="297"/>
      <c r="C29" s="257"/>
      <c r="D29" s="257"/>
      <c r="E29" s="257"/>
      <c r="F29" s="257"/>
      <c r="G29" s="257"/>
      <c r="H29" s="257"/>
      <c r="I29" s="257"/>
    </row>
    <row r="30" spans="1:9" ht="28.5">
      <c r="A30" s="257"/>
      <c r="B30" s="266" t="s">
        <v>175</v>
      </c>
      <c r="C30" s="296"/>
      <c r="D30" s="296"/>
      <c r="E30" s="296"/>
      <c r="F30" s="265" t="s">
        <v>97</v>
      </c>
      <c r="G30" s="257"/>
      <c r="H30" s="269"/>
      <c r="I30" s="257"/>
    </row>
    <row r="31" spans="1:9" ht="20.100000000000001" customHeight="1">
      <c r="A31" s="257"/>
      <c r="B31" s="297"/>
      <c r="C31" s="257"/>
      <c r="D31" s="257"/>
      <c r="E31" s="257"/>
      <c r="F31" s="257"/>
      <c r="G31" s="257"/>
      <c r="H31" s="257"/>
      <c r="I31" s="257"/>
    </row>
    <row r="32" spans="1:9" ht="20.100000000000001" customHeight="1">
      <c r="A32" s="257"/>
      <c r="B32" s="297"/>
      <c r="C32" s="257"/>
      <c r="D32" s="257"/>
      <c r="E32" s="257"/>
      <c r="F32" s="257"/>
      <c r="G32" s="257"/>
      <c r="H32" s="257"/>
      <c r="I32" s="257"/>
    </row>
    <row r="33" spans="1:9" ht="20.100000000000001" customHeight="1">
      <c r="A33" s="257"/>
      <c r="B33" s="297"/>
      <c r="C33" s="257"/>
      <c r="D33" s="257"/>
      <c r="E33" s="257"/>
      <c r="F33" s="257"/>
      <c r="G33" s="257"/>
      <c r="H33" s="257"/>
      <c r="I33" s="257"/>
    </row>
    <row r="34" spans="1:9" ht="57">
      <c r="A34" s="257"/>
      <c r="B34" s="266" t="s">
        <v>176</v>
      </c>
      <c r="C34" s="296"/>
      <c r="D34" s="296"/>
      <c r="E34" s="296"/>
      <c r="F34" s="265" t="s">
        <v>98</v>
      </c>
      <c r="G34" s="257"/>
      <c r="H34" s="257"/>
      <c r="I34" s="257"/>
    </row>
    <row r="35" spans="1:9">
      <c r="A35" s="257"/>
      <c r="B35" s="297"/>
      <c r="C35" s="257"/>
      <c r="D35" s="257"/>
      <c r="E35" s="257"/>
      <c r="F35" s="257"/>
      <c r="G35" s="257"/>
      <c r="H35" s="257"/>
      <c r="I35" s="257"/>
    </row>
    <row r="36" spans="1:9">
      <c r="A36" s="257"/>
      <c r="B36" s="297"/>
      <c r="C36" s="257"/>
      <c r="D36" s="257"/>
      <c r="E36" s="257"/>
      <c r="F36" s="257"/>
      <c r="G36" s="257"/>
      <c r="H36" s="257"/>
      <c r="I36" s="257"/>
    </row>
    <row r="37" spans="1:9">
      <c r="A37" s="257"/>
      <c r="B37" s="297"/>
      <c r="C37" s="257"/>
      <c r="D37" s="257"/>
      <c r="E37" s="257"/>
      <c r="F37" s="257"/>
      <c r="G37" s="257"/>
      <c r="H37" s="257"/>
      <c r="I37" s="257"/>
    </row>
    <row r="38" spans="1:9" ht="41.25">
      <c r="A38" s="257"/>
      <c r="B38" s="262" t="s">
        <v>185</v>
      </c>
      <c r="C38" s="296"/>
      <c r="D38" s="296"/>
      <c r="E38" s="296"/>
      <c r="F38" s="265" t="s">
        <v>177</v>
      </c>
      <c r="G38" s="257"/>
      <c r="H38" s="257"/>
      <c r="I38" s="257"/>
    </row>
    <row r="39" spans="1:9">
      <c r="A39" s="257"/>
      <c r="B39" s="257"/>
      <c r="C39" s="257"/>
      <c r="D39" s="257"/>
      <c r="E39" s="257"/>
      <c r="F39" s="257"/>
      <c r="G39" s="257"/>
      <c r="H39" s="257"/>
      <c r="I39" s="257"/>
    </row>
    <row r="40" spans="1:9">
      <c r="A40" s="257"/>
      <c r="B40" s="257"/>
      <c r="C40" s="257"/>
      <c r="D40" s="257"/>
      <c r="E40" s="257"/>
      <c r="F40" s="257"/>
      <c r="G40" s="257"/>
      <c r="H40" s="257"/>
      <c r="I40" s="257"/>
    </row>
    <row r="41" spans="1:9">
      <c r="A41" s="257"/>
      <c r="B41" s="257" t="s">
        <v>285</v>
      </c>
      <c r="C41" s="257"/>
      <c r="D41" s="257"/>
      <c r="E41" s="257"/>
      <c r="F41" s="257"/>
      <c r="G41" s="257"/>
      <c r="H41" s="257"/>
      <c r="I41" s="257"/>
    </row>
    <row r="42" spans="1:9">
      <c r="A42" s="257"/>
      <c r="B42" s="257"/>
      <c r="C42" s="257"/>
      <c r="D42" s="257"/>
      <c r="E42" s="257"/>
      <c r="F42" s="257"/>
      <c r="G42" s="257"/>
      <c r="H42" s="257"/>
      <c r="I42" s="257"/>
    </row>
    <row r="43" spans="1:9">
      <c r="A43" s="270"/>
      <c r="B43" s="270"/>
      <c r="C43" s="270"/>
      <c r="D43" s="270"/>
      <c r="E43" s="270"/>
      <c r="F43" s="270"/>
      <c r="G43" s="270"/>
      <c r="H43" s="270"/>
      <c r="I43" s="270"/>
    </row>
  </sheetData>
  <sheetProtection password="CEAA" sheet="1" objects="1" scenarios="1"/>
  <mergeCells count="20">
    <mergeCell ref="B2:H2"/>
    <mergeCell ref="B3:H3"/>
    <mergeCell ref="B4:H4"/>
    <mergeCell ref="B5:H5"/>
    <mergeCell ref="B6:H6"/>
    <mergeCell ref="B7:H7"/>
    <mergeCell ref="B8:H8"/>
    <mergeCell ref="B9:H9"/>
    <mergeCell ref="B10:H10"/>
    <mergeCell ref="B11:H11"/>
    <mergeCell ref="H20:H22"/>
    <mergeCell ref="C34:E34"/>
    <mergeCell ref="B35:B37"/>
    <mergeCell ref="C38:E38"/>
    <mergeCell ref="B17:B19"/>
    <mergeCell ref="B23:B25"/>
    <mergeCell ref="C26:E26"/>
    <mergeCell ref="B27:B29"/>
    <mergeCell ref="C30:E30"/>
    <mergeCell ref="B31:B33"/>
  </mergeCells>
  <phoneticPr fontId="1"/>
  <pageMargins left="0.70866141732283472" right="0.70866141732283472" top="0.74803149606299213" bottom="0.74803149606299213" header="0.31496062992125984" footer="0.31496062992125984"/>
  <pageSetup paperSize="8" scale="7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12</vt:i4>
      </vt:variant>
    </vt:vector>
  </HeadingPairs>
  <TitlesOfParts>
    <vt:vector size="20" baseType="lpstr">
      <vt:lpstr>1.論文等</vt:lpstr>
      <vt:lpstr>2.標準化</vt:lpstr>
      <vt:lpstr>3.成果発信</vt:lpstr>
      <vt:lpstr>4.表彰・受賞</vt:lpstr>
      <vt:lpstr>発表区分</vt:lpstr>
      <vt:lpstr>集計</vt:lpstr>
      <vt:lpstr>入力例、記入詳細</vt:lpstr>
      <vt:lpstr> 参考_発表区分判断フロー</vt:lpstr>
      <vt:lpstr>' 参考_発表区分判断フロー'!Print_Area</vt:lpstr>
      <vt:lpstr>'1.論文等'!Print_Area</vt:lpstr>
      <vt:lpstr>'2.標準化'!Print_Area</vt:lpstr>
      <vt:lpstr>'3.成果発信'!Print_Area</vt:lpstr>
      <vt:lpstr>'4.表彰・受賞'!Print_Area</vt:lpstr>
      <vt:lpstr>集計!Print_Area</vt:lpstr>
      <vt:lpstr>'入力例、記入詳細'!Print_Area</vt:lpstr>
      <vt:lpstr>発表区分!Print_Area</vt:lpstr>
      <vt:lpstr>'1.論文等'!Print_Titles</vt:lpstr>
      <vt:lpstr>'2.標準化'!Print_Titles</vt:lpstr>
      <vt:lpstr>'3.成果発信'!Print_Titles</vt:lpstr>
      <vt:lpstr>'4.表彰・受賞'!Print_Titles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2014-08-25T23:59:54Z</dcterms:created>
  <dcterms:modified xsi:type="dcterms:W3CDTF">2016-12-16T09:09:44Z</dcterms:modified>
</cp:coreProperties>
</file>