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000_{6F57F778-B62F-4169-88C0-BAD057942A03}" xr6:coauthVersionLast="31" xr6:coauthVersionMax="31" xr10:uidLastSave="{00000000-0000-0000-0000-000000000000}"/>
  <bookViews>
    <workbookView xWindow="0" yWindow="0" windowWidth="21570" windowHeight="8175" tabRatio="698" xr2:uid="{00000000-000D-0000-FFFF-FFFF00000000}"/>
  </bookViews>
  <sheets>
    <sheet name="1.論文等" sheetId="8" r:id="rId1"/>
    <sheet name="2.標準化" sheetId="3" r:id="rId2"/>
    <sheet name="3.成果発信" sheetId="6" r:id="rId3"/>
    <sheet name="4.表彰・受賞" sheetId="7" r:id="rId4"/>
    <sheet name="発表区分" sheetId="9" r:id="rId5"/>
    <sheet name="集計" sheetId="10" r:id="rId6"/>
    <sheet name="入力例、記入詳細" sheetId="2" r:id="rId7"/>
    <sheet name=" 参考_発表区分判断フロー" sheetId="5" r:id="rId8"/>
  </sheets>
  <definedNames>
    <definedName name="_xlnm.Print_Area" localSheetId="7">' 参考_発表区分判断フロー'!$A$1:$O$41</definedName>
    <definedName name="_xlnm.Print_Area" localSheetId="0">'1.論文等'!$A$1:$S$43</definedName>
    <definedName name="_xlnm.Print_Area" localSheetId="1">'2.標準化'!$A$1:$S$26</definedName>
    <definedName name="_xlnm.Print_Area" localSheetId="2">'3.成果発信'!$A$1:$S$26</definedName>
    <definedName name="_xlnm.Print_Area" localSheetId="3">'4.表彰・受賞'!$A$1:$S$26</definedName>
    <definedName name="_xlnm.Print_Area" localSheetId="5">集計!$A$1:$F$34</definedName>
    <definedName name="_xlnm.Print_Area" localSheetId="6">'入力例、記入詳細'!$A$1:$L$173</definedName>
    <definedName name="_xlnm.Print_Area" localSheetId="4">発表区分!$A$1:$C$29</definedName>
    <definedName name="_xlnm.Print_Titles" localSheetId="0">'1.論文等'!$10:$12</definedName>
    <definedName name="_xlnm.Print_Titles" localSheetId="1">'2.標準化'!$3:$5</definedName>
    <definedName name="_xlnm.Print_Titles" localSheetId="2">'3.成果発信'!$3:$5</definedName>
    <definedName name="_xlnm.Print_Titles" localSheetId="3">'4.表彰・受賞'!$3:$5</definedName>
  </definedNames>
  <calcPr calcId="179017"/>
</workbook>
</file>

<file path=xl/calcChain.xml><?xml version="1.0" encoding="utf-8"?>
<calcChain xmlns="http://schemas.openxmlformats.org/spreadsheetml/2006/main">
  <c r="C1" i="10" l="1"/>
  <c r="C1" i="7"/>
  <c r="C1" i="6"/>
  <c r="C1" i="3"/>
  <c r="C1" i="2" s="1"/>
  <c r="A1" i="3"/>
  <c r="C19" i="10" l="1"/>
  <c r="C18" i="10"/>
  <c r="A6" i="5" l="1"/>
  <c r="B4" i="5" l="1"/>
  <c r="C67" i="2" l="1"/>
  <c r="C57" i="2"/>
  <c r="C7" i="10"/>
  <c r="B11" i="5" l="1"/>
  <c r="B10" i="5"/>
  <c r="B9" i="5"/>
  <c r="B8" i="5"/>
  <c r="B7" i="5"/>
  <c r="B5" i="5"/>
  <c r="B3" i="5"/>
  <c r="B2" i="5"/>
  <c r="A11" i="5"/>
  <c r="A10" i="5"/>
  <c r="A9" i="5"/>
  <c r="A8" i="5"/>
  <c r="A7" i="5"/>
  <c r="A5" i="5"/>
  <c r="A4" i="5"/>
  <c r="A3" i="5"/>
  <c r="A2" i="5"/>
  <c r="A1" i="5"/>
  <c r="D2" i="2" l="1"/>
  <c r="E2" i="2" s="1"/>
  <c r="D57" i="2" s="1"/>
  <c r="D61" i="2" l="1"/>
  <c r="D59" i="2"/>
  <c r="D60" i="2"/>
  <c r="D56" i="2"/>
  <c r="D58" i="2"/>
  <c r="N5" i="7"/>
  <c r="M5" i="7"/>
  <c r="L5" i="7"/>
  <c r="K5" i="7"/>
  <c r="J5" i="7"/>
  <c r="I5" i="7"/>
  <c r="H5" i="7"/>
  <c r="G5" i="7"/>
  <c r="F5" i="7"/>
  <c r="E5" i="7"/>
  <c r="N5" i="6"/>
  <c r="M5" i="6"/>
  <c r="L5" i="6"/>
  <c r="K5" i="6"/>
  <c r="J5" i="6"/>
  <c r="I5" i="6"/>
  <c r="H5" i="6"/>
  <c r="G5" i="6"/>
  <c r="F5" i="6"/>
  <c r="E5" i="6"/>
  <c r="N5" i="3"/>
  <c r="M5" i="3"/>
  <c r="L5" i="3"/>
  <c r="K5" i="3"/>
  <c r="J5" i="3"/>
  <c r="I5" i="3"/>
  <c r="H5" i="3"/>
  <c r="F5" i="3"/>
  <c r="E5" i="3"/>
  <c r="G5" i="3"/>
  <c r="A1" i="10" l="1"/>
  <c r="A1" i="7"/>
  <c r="A1" i="6"/>
  <c r="C11" i="10" l="1"/>
  <c r="C10" i="10"/>
  <c r="C9" i="10"/>
  <c r="C8" i="10"/>
  <c r="C6" i="10"/>
  <c r="C33" i="10"/>
  <c r="C32" i="10"/>
  <c r="C31" i="10"/>
  <c r="C30" i="10"/>
  <c r="C29" i="10"/>
  <c r="C28" i="10"/>
  <c r="C27" i="10"/>
  <c r="C26" i="10"/>
  <c r="C25" i="10"/>
  <c r="C24" i="10"/>
  <c r="C23" i="10"/>
  <c r="C22" i="10"/>
  <c r="C21" i="10"/>
  <c r="C20" i="10"/>
  <c r="C17" i="10"/>
  <c r="C16" i="10"/>
  <c r="D2" i="8"/>
  <c r="E2" i="8" s="1"/>
  <c r="E4" i="7"/>
  <c r="E4" i="6"/>
  <c r="E4" i="3"/>
  <c r="A15" i="6"/>
  <c r="K1" i="10"/>
  <c r="A11" i="8"/>
  <c r="A42" i="8" s="1"/>
  <c r="A4" i="7"/>
  <c r="A19" i="7" s="1"/>
  <c r="T1" i="7"/>
  <c r="A4" i="6"/>
  <c r="A22" i="6" s="1"/>
  <c r="T1" i="6"/>
  <c r="A19" i="6" l="1"/>
  <c r="A7" i="6"/>
  <c r="A23" i="6"/>
  <c r="A11" i="6"/>
  <c r="A8" i="6"/>
  <c r="A12" i="6"/>
  <c r="A16" i="6"/>
  <c r="A20" i="6"/>
  <c r="A24" i="6"/>
  <c r="A9" i="7"/>
  <c r="A13" i="7"/>
  <c r="A17" i="7"/>
  <c r="A21" i="7"/>
  <c r="D7" i="10"/>
  <c r="D6" i="10"/>
  <c r="A8" i="7"/>
  <c r="A12" i="7"/>
  <c r="A16" i="7"/>
  <c r="A20" i="7"/>
  <c r="A9" i="6"/>
  <c r="A13" i="6"/>
  <c r="A17" i="6"/>
  <c r="A21" i="6"/>
  <c r="A25" i="6"/>
  <c r="A10" i="7"/>
  <c r="A14" i="7"/>
  <c r="A18" i="7"/>
  <c r="A6" i="6"/>
  <c r="A10" i="6"/>
  <c r="A14" i="6"/>
  <c r="A18" i="6"/>
  <c r="A7" i="7"/>
  <c r="A11" i="7"/>
  <c r="A15" i="7"/>
  <c r="A13" i="8"/>
  <c r="A15" i="8"/>
  <c r="A17" i="8"/>
  <c r="A19" i="8"/>
  <c r="A21" i="8"/>
  <c r="A23" i="8"/>
  <c r="A25" i="8"/>
  <c r="A27" i="8"/>
  <c r="A29" i="8"/>
  <c r="A31" i="8"/>
  <c r="A33" i="8"/>
  <c r="A35" i="8"/>
  <c r="A37" i="8"/>
  <c r="A39" i="8"/>
  <c r="A41" i="8"/>
  <c r="A14" i="8"/>
  <c r="A16" i="8"/>
  <c r="A18" i="8"/>
  <c r="A20" i="8"/>
  <c r="A22" i="8"/>
  <c r="A24" i="8"/>
  <c r="A26" i="8"/>
  <c r="A28" i="8"/>
  <c r="A30" i="8"/>
  <c r="A32" i="8"/>
  <c r="A34" i="8"/>
  <c r="A36" i="8"/>
  <c r="A38" i="8"/>
  <c r="A40" i="8"/>
  <c r="D11" i="10"/>
  <c r="D10" i="10"/>
  <c r="D8" i="10"/>
  <c r="D9" i="10"/>
  <c r="A1" i="2"/>
  <c r="C61" i="2"/>
  <c r="C81" i="2"/>
  <c r="C80" i="2"/>
  <c r="C65" i="2"/>
  <c r="C60" i="2"/>
  <c r="C59" i="2"/>
  <c r="C58" i="2"/>
  <c r="C56" i="2"/>
  <c r="A4" i="3"/>
  <c r="T1" i="3"/>
  <c r="G34" i="2"/>
  <c r="F34" i="2"/>
  <c r="E34" i="2"/>
  <c r="G45" i="2"/>
  <c r="F45" i="2"/>
  <c r="E45" i="2"/>
  <c r="G26" i="2"/>
  <c r="F26" i="2"/>
  <c r="E26" i="2"/>
  <c r="C79" i="2"/>
  <c r="C78" i="2"/>
  <c r="C77" i="2"/>
  <c r="C76" i="2"/>
  <c r="C75" i="2"/>
  <c r="C74" i="2"/>
  <c r="C73" i="2"/>
  <c r="C72" i="2"/>
  <c r="C71" i="2"/>
  <c r="C70" i="2"/>
  <c r="C69" i="2"/>
  <c r="C68" i="2"/>
  <c r="C66" i="2"/>
  <c r="M49" i="2"/>
  <c r="A22" i="3" l="1"/>
  <c r="A18" i="3"/>
  <c r="A14" i="3"/>
  <c r="A10" i="3"/>
  <c r="A6" i="3"/>
  <c r="A25" i="3"/>
  <c r="A21" i="3"/>
  <c r="A17" i="3"/>
  <c r="A13" i="3"/>
  <c r="A9" i="3"/>
  <c r="A23" i="3"/>
  <c r="A15" i="3"/>
  <c r="A7" i="3"/>
  <c r="A24" i="3"/>
  <c r="A20" i="3"/>
  <c r="A16" i="3"/>
  <c r="A12" i="3"/>
  <c r="A8" i="3"/>
  <c r="A19" i="3"/>
  <c r="A11" i="3"/>
  <c r="A22" i="7"/>
  <c r="A23" i="7"/>
  <c r="A6" i="7" l="1"/>
  <c r="A24" i="7"/>
  <c r="A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000-000001000000}">
      <text>
        <r>
          <rPr>
            <sz val="9"/>
            <color indexed="81"/>
            <rFont val="ＭＳ Ｐゴシック"/>
            <family val="3"/>
            <charset val="128"/>
          </rPr>
          <t>記入例：１）記入詳細を参照ください。</t>
        </r>
      </text>
    </comment>
    <comment ref="E11" authorId="0" shapeId="0" xr:uid="{00000000-0006-0000-0000-000002000000}">
      <text>
        <r>
          <rPr>
            <b/>
            <sz val="8"/>
            <color indexed="81"/>
            <rFont val="ＭＳ Ｐゴシック"/>
            <family val="3"/>
            <charset val="128"/>
          </rPr>
          <t>略称可。全受託者名を記入してください。各シートへリンクされます。</t>
        </r>
      </text>
    </comment>
    <comment ref="A42" authorId="0" shapeId="0" xr:uid="{00000000-0006-0000-0000-000003000000}">
      <text>
        <r>
          <rPr>
            <sz val="9"/>
            <color indexed="81"/>
            <rFont val="ＭＳ Ｐゴシック"/>
            <family val="3"/>
            <charset val="128"/>
          </rPr>
          <t>行を増やす場合は前行を行コピーして挿入ください。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100-000001000000}">
      <text>
        <r>
          <rPr>
            <sz val="9"/>
            <color indexed="81"/>
            <rFont val="ＭＳ Ｐゴシック"/>
            <family val="3"/>
            <charset val="128"/>
          </rPr>
          <t>行を増やす場合は前の行を行コピーして挿入ください。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200-000001000000}">
      <text>
        <r>
          <rPr>
            <sz val="9"/>
            <color indexed="81"/>
            <rFont val="ＭＳ Ｐゴシック"/>
            <family val="3"/>
            <charset val="128"/>
          </rPr>
          <t>行を増やす場合は前の行を行コピーして挿入ください。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5" authorId="0" shapeId="0" xr:uid="{00000000-0006-0000-0300-000001000000}">
      <text>
        <r>
          <rPr>
            <sz val="9"/>
            <color indexed="81"/>
            <rFont val="ＭＳ Ｐゴシック"/>
            <family val="3"/>
            <charset val="128"/>
          </rPr>
          <t>行を増やす場合は前の行をコピーして挿入してください。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500-000001000000}">
      <text>
        <r>
          <rPr>
            <sz val="9"/>
            <color indexed="81"/>
            <rFont val="ＭＳ Ｐゴシック"/>
            <family val="3"/>
            <charset val="128"/>
          </rPr>
          <t>「1.論文等」シートの
提出日（Ｃ ２セル）連動で集計されます。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600-000001000000}">
      <text>
        <r>
          <rPr>
            <sz val="9"/>
            <color indexed="81"/>
            <rFont val="ＭＳ Ｐゴシック"/>
            <family val="3"/>
            <charset val="128"/>
          </rPr>
          <t>１）記入詳細を参照ください。</t>
        </r>
      </text>
    </comment>
  </commentList>
</comments>
</file>

<file path=xl/sharedStrings.xml><?xml version="1.0" encoding="utf-8"?>
<sst xmlns="http://schemas.openxmlformats.org/spreadsheetml/2006/main" count="470" uniqueCount="320">
  <si>
    <t>ＮＯ.</t>
  </si>
  <si>
    <t>発表題名</t>
  </si>
  <si>
    <t>発表年月日</t>
    <rPh sb="2" eb="5">
      <t>ネンガッピ</t>
    </rPh>
    <phoneticPr fontId="1"/>
  </si>
  <si>
    <t>発表先</t>
    <rPh sb="2" eb="3">
      <t>サキ</t>
    </rPh>
    <phoneticPr fontId="1"/>
  </si>
  <si>
    <t>主催機関</t>
    <rPh sb="0" eb="2">
      <t>シュサイ</t>
    </rPh>
    <rPh sb="2" eb="4">
      <t>キカン</t>
    </rPh>
    <phoneticPr fontId="1"/>
  </si>
  <si>
    <t>年月日</t>
    <rPh sb="0" eb="3">
      <t>ネンガッピ</t>
    </rPh>
    <phoneticPr fontId="1"/>
  </si>
  <si>
    <t>当該研究がメディアで取り上げられた場合。</t>
    <rPh sb="17" eb="19">
      <t>バアイ</t>
    </rPh>
    <phoneticPr fontId="1"/>
  </si>
  <si>
    <t>タイトル、見出</t>
    <rPh sb="5" eb="7">
      <t>ミダ</t>
    </rPh>
    <phoneticPr fontId="1"/>
  </si>
  <si>
    <t>発表先、掲載紙、等</t>
    <rPh sb="2" eb="3">
      <t>サキ</t>
    </rPh>
    <rPh sb="4" eb="7">
      <t>ケイサイシ</t>
    </rPh>
    <rPh sb="8" eb="9">
      <t>トウ</t>
    </rPh>
    <phoneticPr fontId="1"/>
  </si>
  <si>
    <t>提案名</t>
    <rPh sb="0" eb="2">
      <t>テイアン</t>
    </rPh>
    <rPh sb="2" eb="3">
      <t>メイ</t>
    </rPh>
    <phoneticPr fontId="1"/>
  </si>
  <si>
    <t>提案先</t>
    <rPh sb="0" eb="2">
      <t>テイアン</t>
    </rPh>
    <rPh sb="2" eb="3">
      <t>サキ</t>
    </rPh>
    <phoneticPr fontId="1"/>
  </si>
  <si>
    <t>　　＜２．標準化提案・採択＞</t>
    <rPh sb="5" eb="8">
      <t>ヒョウジュンカ</t>
    </rPh>
    <rPh sb="8" eb="10">
      <t>テイアン</t>
    </rPh>
    <rPh sb="11" eb="13">
      <t>サイタク</t>
    </rPh>
    <phoneticPr fontId="1"/>
  </si>
  <si>
    <t>　　＜３．成果発信＞</t>
    <rPh sb="5" eb="7">
      <t>セイカ</t>
    </rPh>
    <rPh sb="7" eb="9">
      <t>ハッシン</t>
    </rPh>
    <phoneticPr fontId="1"/>
  </si>
  <si>
    <t>２．標準化提案・採択（I.標準化提案、J.標準化採択）</t>
    <rPh sb="2" eb="5">
      <t>ヒョウジュンカ</t>
    </rPh>
    <rPh sb="5" eb="7">
      <t>テイアン</t>
    </rPh>
    <rPh sb="8" eb="10">
      <t>サイタク</t>
    </rPh>
    <rPh sb="13" eb="16">
      <t>ヒョウジュンカ</t>
    </rPh>
    <rPh sb="16" eb="18">
      <t>テイアン</t>
    </rPh>
    <rPh sb="21" eb="24">
      <t>ヒョウジュンカ</t>
    </rPh>
    <rPh sb="24" eb="26">
      <t>サイタク</t>
    </rPh>
    <phoneticPr fontId="1"/>
  </si>
  <si>
    <t>H.その他の資料</t>
    <rPh sb="4" eb="5">
      <t>タ</t>
    </rPh>
    <rPh sb="6" eb="8">
      <t>シリョウ</t>
    </rPh>
    <phoneticPr fontId="1"/>
  </si>
  <si>
    <t>区分</t>
    <rPh sb="0" eb="2">
      <t>クブン</t>
    </rPh>
    <phoneticPr fontId="1"/>
  </si>
  <si>
    <t>I.標準化提案</t>
  </si>
  <si>
    <t>K.プレスリリース</t>
  </si>
  <si>
    <t>L.報道</t>
  </si>
  <si>
    <t>○○○が○○への伝送</t>
  </si>
  <si>
    <t>G.一般口頭発表</t>
  </si>
  <si>
    <t>依頼講演</t>
  </si>
  <si>
    <t>Information Technogy・・・</t>
  </si>
  <si>
    <t>B.小論文</t>
  </si>
  <si>
    <t>C.収録論文</t>
  </si>
  <si>
    <t>A.研究論文</t>
  </si>
  <si>
    <t>〇〇電機技報</t>
  </si>
  <si>
    <t>～通信に関する一考察</t>
    <rPh sb="7" eb="8">
      <t>イチ</t>
    </rPh>
    <phoneticPr fontId="1"/>
  </si>
  <si>
    <t>K.プレスリリース</t>
    <phoneticPr fontId="1"/>
  </si>
  <si>
    <t>L.報道</t>
    <phoneticPr fontId="1"/>
  </si>
  <si>
    <t>受賞等の場所</t>
    <phoneticPr fontId="1"/>
  </si>
  <si>
    <t>ドイツ、フランクフルト</t>
  </si>
  <si>
    <t>○○の研究について展示</t>
  </si>
  <si>
    <t>福岡市、〇〇大学</t>
    <rPh sb="0" eb="3">
      <t>フクオカシ</t>
    </rPh>
    <rPh sb="6" eb="8">
      <t>ダイガク</t>
    </rPh>
    <phoneticPr fontId="1"/>
  </si>
  <si>
    <t>平成00年度上半期最優秀論文賞</t>
    <rPh sb="0" eb="2">
      <t>ヘイセイ</t>
    </rPh>
    <rPh sb="4" eb="6">
      <t>ネンド</t>
    </rPh>
    <rPh sb="6" eb="9">
      <t>カミハンキ</t>
    </rPh>
    <rPh sb="9" eb="12">
      <t>サイユウシュウ</t>
    </rPh>
    <phoneticPr fontId="1"/>
  </si>
  <si>
    <t>□□省</t>
    <rPh sb="2" eb="3">
      <t>ショウ</t>
    </rPh>
    <phoneticPr fontId="1"/>
  </si>
  <si>
    <t>平成00年度情報化促進　□□大臣賞</t>
    <rPh sb="0" eb="2">
      <t>ヘイセイ</t>
    </rPh>
    <rPh sb="4" eb="6">
      <t>ネンド</t>
    </rPh>
    <rPh sb="6" eb="8">
      <t>ジョウホウ</t>
    </rPh>
    <rPh sb="8" eb="9">
      <t>カ</t>
    </rPh>
    <rPh sb="9" eb="11">
      <t>ソクシン</t>
    </rPh>
    <rPh sb="14" eb="16">
      <t>ダイジン</t>
    </rPh>
    <rPh sb="16" eb="17">
      <t>ショウ</t>
    </rPh>
    <phoneticPr fontId="1"/>
  </si>
  <si>
    <t>○○学会</t>
    <phoneticPr fontId="1"/>
  </si>
  <si>
    <t>東京　〇〇ホール</t>
    <phoneticPr fontId="1"/>
  </si>
  <si>
    <t>△△学会〇〇論文誌</t>
    <rPh sb="2" eb="4">
      <t>ガッカイ</t>
    </rPh>
    <phoneticPr fontId="1"/>
  </si>
  <si>
    <t>〇〇についての新しい知見</t>
    <rPh sb="7" eb="8">
      <t>アタラ</t>
    </rPh>
    <rPh sb="10" eb="12">
      <t>チケン</t>
    </rPh>
    <phoneticPr fontId="1"/>
  </si>
  <si>
    <t>情報化促進大臣表彰</t>
    <rPh sb="0" eb="2">
      <t>ジョウホウ</t>
    </rPh>
    <rPh sb="2" eb="3">
      <t>カ</t>
    </rPh>
    <rPh sb="3" eb="5">
      <t>ソクシン</t>
    </rPh>
    <rPh sb="5" eb="7">
      <t>ダイジン</t>
    </rPh>
    <rPh sb="7" eb="9">
      <t>ヒョウショウ</t>
    </rPh>
    <phoneticPr fontId="1"/>
  </si>
  <si>
    <t>　　＜用途＞</t>
  </si>
  <si>
    <t>　　＜お願い＞</t>
  </si>
  <si>
    <t>　　＜１．論文等発表　各項目の記入事項、留意事項＞</t>
    <rPh sb="5" eb="7">
      <t>ロンブン</t>
    </rPh>
    <rPh sb="7" eb="8">
      <t>トウ</t>
    </rPh>
    <rPh sb="8" eb="10">
      <t>ハッピョウ</t>
    </rPh>
    <rPh sb="20" eb="22">
      <t>リュウイ</t>
    </rPh>
    <rPh sb="22" eb="24">
      <t>ジコウ</t>
    </rPh>
    <phoneticPr fontId="1"/>
  </si>
  <si>
    <t>発表年月日</t>
    <phoneticPr fontId="1"/>
  </si>
  <si>
    <t>発表題名</t>
    <rPh sb="0" eb="2">
      <t>ハッピョウ</t>
    </rPh>
    <rPh sb="2" eb="4">
      <t>ダイメイ</t>
    </rPh>
    <phoneticPr fontId="1"/>
  </si>
  <si>
    <t>発表先</t>
    <phoneticPr fontId="1"/>
  </si>
  <si>
    <t>発表した論文、発表のタイトルをご記入ください。</t>
  </si>
  <si>
    <t>　　＜２．標準化提案・採択　各項目の記入事項、留意事項＞</t>
    <rPh sb="23" eb="25">
      <t>リュウイ</t>
    </rPh>
    <rPh sb="25" eb="27">
      <t>ジコウ</t>
    </rPh>
    <phoneticPr fontId="1"/>
  </si>
  <si>
    <t>提案した寄書、採択のタイトルをご記入ください。</t>
    <rPh sb="0" eb="2">
      <t>テイアン</t>
    </rPh>
    <rPh sb="4" eb="6">
      <t>キショ</t>
    </rPh>
    <rPh sb="7" eb="9">
      <t>サイタク</t>
    </rPh>
    <phoneticPr fontId="1"/>
  </si>
  <si>
    <t>年月日</t>
    <phoneticPr fontId="1"/>
  </si>
  <si>
    <t>標準化機関、会合、WGの名称（略称でも可）をご記入ください。</t>
    <rPh sb="0" eb="3">
      <t>ヒョウジュンカ</t>
    </rPh>
    <rPh sb="3" eb="5">
      <t>キカン</t>
    </rPh>
    <rPh sb="6" eb="8">
      <t>カイゴウ</t>
    </rPh>
    <phoneticPr fontId="1"/>
  </si>
  <si>
    <t>標準化提案、採択に係る、文書番号、規格番号、標準番号等をご記入ください。</t>
    <rPh sb="0" eb="3">
      <t>ヒョウジュンカ</t>
    </rPh>
    <rPh sb="3" eb="5">
      <t>テイアン</t>
    </rPh>
    <rPh sb="6" eb="8">
      <t>サイタク</t>
    </rPh>
    <rPh sb="9" eb="10">
      <t>カカ</t>
    </rPh>
    <rPh sb="26" eb="27">
      <t>トウ</t>
    </rPh>
    <rPh sb="29" eb="31">
      <t>キニュウ</t>
    </rPh>
    <phoneticPr fontId="1"/>
  </si>
  <si>
    <t>　　＜３．成果発信　各項目の記入事項、留意事項＞</t>
    <rPh sb="19" eb="21">
      <t>リュウイ</t>
    </rPh>
    <rPh sb="21" eb="23">
      <t>ジコウ</t>
    </rPh>
    <phoneticPr fontId="1"/>
  </si>
  <si>
    <t>プレスリリース、取材、報道、展示会等のタイトル、見出しをご記入ください。</t>
    <rPh sb="8" eb="10">
      <t>シュザイ</t>
    </rPh>
    <rPh sb="11" eb="13">
      <t>ホウドウ</t>
    </rPh>
    <rPh sb="14" eb="17">
      <t>テンジカイ</t>
    </rPh>
    <rPh sb="17" eb="18">
      <t>トウ</t>
    </rPh>
    <rPh sb="24" eb="26">
      <t>ミダ</t>
    </rPh>
    <rPh sb="29" eb="31">
      <t>キニュウ</t>
    </rPh>
    <phoneticPr fontId="1"/>
  </si>
  <si>
    <t>J.標準化採択</t>
  </si>
  <si>
    <t>関連寄書 No.101</t>
    <rPh sb="0" eb="2">
      <t>カンレン</t>
    </rPh>
    <rPh sb="2" eb="4">
      <t>キショ</t>
    </rPh>
    <phoneticPr fontId="1"/>
  </si>
  <si>
    <t>△△の研究開発の推進</t>
    <rPh sb="3" eb="5">
      <t>ケンキュウ</t>
    </rPh>
    <rPh sb="5" eb="7">
      <t>カイハツ</t>
    </rPh>
    <rPh sb="8" eb="10">
      <t>スイシン</t>
    </rPh>
    <phoneticPr fontId="1"/>
  </si>
  <si>
    <t>△△フォーラム</t>
    <phoneticPr fontId="1"/>
  </si>
  <si>
    <t>フォーラム主催見学会でのプレゼン</t>
    <rPh sb="5" eb="7">
      <t>シュサイ</t>
    </rPh>
    <rPh sb="7" eb="9">
      <t>ケンガク</t>
    </rPh>
    <rPh sb="9" eb="10">
      <t>カイ</t>
    </rPh>
    <phoneticPr fontId="1"/>
  </si>
  <si>
    <t>H.その他資料</t>
  </si>
  <si>
    <t>次世代ネットワークの初歩</t>
    <rPh sb="0" eb="3">
      <t>ジセダイ</t>
    </rPh>
    <rPh sb="10" eb="12">
      <t>ショホ</t>
    </rPh>
    <phoneticPr fontId="1"/>
  </si>
  <si>
    <t>Open OS マガジン 正月特大号</t>
    <rPh sb="13" eb="15">
      <t>ショウガツ</t>
    </rPh>
    <rPh sb="15" eb="18">
      <t>トクダイゴウ</t>
    </rPh>
    <phoneticPr fontId="1"/>
  </si>
  <si>
    <t>D.機関誌論文</t>
  </si>
  <si>
    <t>Transaction Protocal to ・・・・
国際標準における記述修正の提案</t>
    <rPh sb="29" eb="31">
      <t>コクサイ</t>
    </rPh>
    <rPh sb="31" eb="33">
      <t>ヒョウジュン</t>
    </rPh>
    <rPh sb="37" eb="39">
      <t>キジュツ</t>
    </rPh>
    <rPh sb="39" eb="41">
      <t>シュウセイ</t>
    </rPh>
    <rPh sb="42" eb="44">
      <t>テイアン</t>
    </rPh>
    <phoneticPr fontId="1"/>
  </si>
  <si>
    <t>　　＜１．論文等発表＞</t>
    <rPh sb="5" eb="7">
      <t>ロンブン</t>
    </rPh>
    <rPh sb="7" eb="8">
      <t>トウ</t>
    </rPh>
    <phoneticPr fontId="1"/>
  </si>
  <si>
    <t>M.展示会</t>
  </si>
  <si>
    <t>M.展示会</t>
    <rPh sb="2" eb="5">
      <t>テンジカイ</t>
    </rPh>
    <phoneticPr fontId="1"/>
  </si>
  <si>
    <t>N.受賞</t>
  </si>
  <si>
    <t>N.受賞</t>
    <phoneticPr fontId="1"/>
  </si>
  <si>
    <t>O.表彰</t>
  </si>
  <si>
    <t>O.表彰</t>
    <phoneticPr fontId="1"/>
  </si>
  <si>
    <t>当該委託研究に関する標準化提案が採択された場合。</t>
    <rPh sb="0" eb="2">
      <t>トウガイ</t>
    </rPh>
    <rPh sb="2" eb="4">
      <t>イタク</t>
    </rPh>
    <rPh sb="4" eb="6">
      <t>ケンキュウ</t>
    </rPh>
    <rPh sb="7" eb="8">
      <t>カン</t>
    </rPh>
    <rPh sb="21" eb="23">
      <t>バアイ</t>
    </rPh>
    <phoneticPr fontId="1"/>
  </si>
  <si>
    <t>広報等を通じ公式に、報道機関等に向け「プレスリリース」を配布、または公表した場合。</t>
    <rPh sb="0" eb="2">
      <t>コウホウ</t>
    </rPh>
    <rPh sb="2" eb="3">
      <t>トウ</t>
    </rPh>
    <rPh sb="4" eb="5">
      <t>ツウ</t>
    </rPh>
    <rPh sb="6" eb="8">
      <t>コウシキ</t>
    </rPh>
    <rPh sb="10" eb="12">
      <t>ホウドウ</t>
    </rPh>
    <rPh sb="12" eb="14">
      <t>キカン</t>
    </rPh>
    <rPh sb="14" eb="15">
      <t>トウ</t>
    </rPh>
    <rPh sb="16" eb="17">
      <t>ム</t>
    </rPh>
    <rPh sb="28" eb="30">
      <t>ハイフ</t>
    </rPh>
    <rPh sb="34" eb="36">
      <t>コウヒョウ</t>
    </rPh>
    <rPh sb="38" eb="40">
      <t>バアイ</t>
    </rPh>
    <phoneticPr fontId="1"/>
  </si>
  <si>
    <t>学会等で論文賞を受賞された場合。</t>
    <rPh sb="13" eb="15">
      <t>バアイ</t>
    </rPh>
    <phoneticPr fontId="1"/>
  </si>
  <si>
    <t>表彰を受けた場合。</t>
    <rPh sb="6" eb="8">
      <t>バアイ</t>
    </rPh>
    <phoneticPr fontId="1"/>
  </si>
  <si>
    <t>１．論文等発表（A.研究論文、B.小論文、C.収録論文、D.機関誌論文、E.著作等、F.学術解説等、G.一般口頭発表、H.その他資料）</t>
    <rPh sb="2" eb="4">
      <t>ロンブン</t>
    </rPh>
    <rPh sb="4" eb="5">
      <t>トウ</t>
    </rPh>
    <rPh sb="5" eb="7">
      <t>ハッピョウ</t>
    </rPh>
    <rPh sb="10" eb="12">
      <t>ケンキュウ</t>
    </rPh>
    <rPh sb="12" eb="14">
      <t>ロンブン</t>
    </rPh>
    <rPh sb="17" eb="20">
      <t>ショウロンブン</t>
    </rPh>
    <rPh sb="23" eb="25">
      <t>シュウロク</t>
    </rPh>
    <rPh sb="25" eb="27">
      <t>ロンブン</t>
    </rPh>
    <rPh sb="30" eb="33">
      <t>キカンシ</t>
    </rPh>
    <rPh sb="33" eb="35">
      <t>ロンブン</t>
    </rPh>
    <rPh sb="38" eb="40">
      <t>チョサク</t>
    </rPh>
    <rPh sb="40" eb="41">
      <t>トウ</t>
    </rPh>
    <rPh sb="52" eb="54">
      <t>イッパン</t>
    </rPh>
    <rPh sb="54" eb="56">
      <t>コウトウ</t>
    </rPh>
    <rPh sb="56" eb="58">
      <t>ハッピョウ</t>
    </rPh>
    <rPh sb="63" eb="64">
      <t>タ</t>
    </rPh>
    <rPh sb="64" eb="66">
      <t>シリョウ</t>
    </rPh>
    <phoneticPr fontId="1"/>
  </si>
  <si>
    <t>外部向けに行われた展示会へ出展した場合。</t>
    <rPh sb="0" eb="2">
      <t>ガイブ</t>
    </rPh>
    <rPh sb="2" eb="3">
      <t>ム</t>
    </rPh>
    <rPh sb="5" eb="6">
      <t>オコナ</t>
    </rPh>
    <rPh sb="17" eb="19">
      <t>バアイ</t>
    </rPh>
    <phoneticPr fontId="1"/>
  </si>
  <si>
    <t>（注：プレスリリースや展示会、また取材を受ける場合には、検討段階で、電話・メール等にて事前にNICT担当者にご連絡ください。）</t>
    <phoneticPr fontId="1"/>
  </si>
  <si>
    <t>標準化関係文書</t>
    <rPh sb="0" eb="3">
      <t>ヒョウジュンカ</t>
    </rPh>
    <rPh sb="3" eb="5">
      <t>カンケイ</t>
    </rPh>
    <rPh sb="5" eb="7">
      <t>ブンショ</t>
    </rPh>
    <phoneticPr fontId="1"/>
  </si>
  <si>
    <t>関連情報</t>
    <rPh sb="0" eb="2">
      <t>カンレン</t>
    </rPh>
    <rPh sb="2" eb="4">
      <t>ジョウホウ</t>
    </rPh>
    <phoneticPr fontId="1"/>
  </si>
  <si>
    <t>関連情報（受賞内容など）</t>
    <rPh sb="0" eb="2">
      <t>カンレン</t>
    </rPh>
    <rPh sb="2" eb="4">
      <t>ジョウホウ</t>
    </rPh>
    <rPh sb="5" eb="7">
      <t>ジュショウ</t>
    </rPh>
    <rPh sb="7" eb="9">
      <t>ナイヨウ</t>
    </rPh>
    <phoneticPr fontId="1"/>
  </si>
  <si>
    <t>（株）△△、世界初○○の開発に成功</t>
    <rPh sb="6" eb="9">
      <t>セカイハツ</t>
    </rPh>
    <rPh sb="12" eb="14">
      <t>カイハツ</t>
    </rPh>
    <rPh sb="15" eb="17">
      <t>セイコウ</t>
    </rPh>
    <phoneticPr fontId="1"/>
  </si>
  <si>
    <t>◆◆の実証実験に成功</t>
    <rPh sb="3" eb="5">
      <t>ジッショウ</t>
    </rPh>
    <rPh sb="5" eb="7">
      <t>ジッケン</t>
    </rPh>
    <rPh sb="8" eb="10">
      <t>セイコウ</t>
    </rPh>
    <phoneticPr fontId="1"/>
  </si>
  <si>
    <t>○○記者クラブ</t>
    <rPh sb="2" eb="4">
      <t>キシャ</t>
    </rPh>
    <phoneticPr fontId="1"/>
  </si>
  <si>
    <t>□□の世界最速記録を達成</t>
    <rPh sb="3" eb="5">
      <t>セカイ</t>
    </rPh>
    <rPh sb="5" eb="7">
      <t>サイソク</t>
    </rPh>
    <rPh sb="7" eb="9">
      <t>キロク</t>
    </rPh>
    <rPh sb="10" eb="12">
      <t>タッセイ</t>
    </rPh>
    <phoneticPr fontId="1"/>
  </si>
  <si>
    <t>I.標準化提案</t>
    <phoneticPr fontId="1"/>
  </si>
  <si>
    <t>□□ 学会総合大会</t>
    <rPh sb="3" eb="5">
      <t>ガッカイ</t>
    </rPh>
    <rPh sb="5" eb="7">
      <t>ソウゴウ</t>
    </rPh>
    <rPh sb="7" eb="9">
      <t>タイカイ</t>
    </rPh>
    <phoneticPr fontId="1"/>
  </si>
  <si>
    <t>大阪市　△△ホール</t>
    <rPh sb="0" eb="2">
      <t>オオサカ</t>
    </rPh>
    <rPh sb="2" eb="3">
      <t>シ</t>
    </rPh>
    <phoneticPr fontId="1"/>
  </si>
  <si>
    <t>A.研究論文</t>
    <phoneticPr fontId="1"/>
  </si>
  <si>
    <t>B.小論文</t>
    <phoneticPr fontId="1"/>
  </si>
  <si>
    <t>D.機関誌論文</t>
    <phoneticPr fontId="1"/>
  </si>
  <si>
    <t>E.著書等</t>
    <phoneticPr fontId="1"/>
  </si>
  <si>
    <t>F.学術解説等</t>
    <phoneticPr fontId="1"/>
  </si>
  <si>
    <t>G.一般口頭発表</t>
    <phoneticPr fontId="1"/>
  </si>
  <si>
    <t>E.著書等</t>
  </si>
  <si>
    <t>F.学術解説等</t>
  </si>
  <si>
    <t>J.標準化採択</t>
    <rPh sb="5" eb="7">
      <t>サイタク</t>
    </rPh>
    <phoneticPr fontId="1"/>
  </si>
  <si>
    <t>情報（紙面№、等）</t>
    <phoneticPr fontId="1"/>
  </si>
  <si>
    <t>情報（紙面№、等）</t>
    <rPh sb="0" eb="2">
      <t>ジョウホウ</t>
    </rPh>
    <rPh sb="3" eb="5">
      <t>シメン</t>
    </rPh>
    <rPh sb="7" eb="8">
      <t>トウ</t>
    </rPh>
    <phoneticPr fontId="1"/>
  </si>
  <si>
    <t>３．成果発信（K.プレスリリース、L.報道、M.展示会）</t>
    <rPh sb="2" eb="4">
      <t>セイカ</t>
    </rPh>
    <rPh sb="4" eb="6">
      <t>ハッシン</t>
    </rPh>
    <rPh sb="19" eb="21">
      <t>ホウドウ</t>
    </rPh>
    <rPh sb="24" eb="27">
      <t>テンジカイ</t>
    </rPh>
    <phoneticPr fontId="1"/>
  </si>
  <si>
    <t>販売代理店様向け新製品内覧会</t>
    <rPh sb="0" eb="2">
      <t>ハンバイ</t>
    </rPh>
    <rPh sb="2" eb="5">
      <t>ダイリテン</t>
    </rPh>
    <rPh sb="5" eb="6">
      <t>サマ</t>
    </rPh>
    <rPh sb="6" eb="7">
      <t>ム</t>
    </rPh>
    <rPh sb="8" eb="11">
      <t>シンセイヒン</t>
    </rPh>
    <rPh sb="11" eb="14">
      <t>ナイランカイ</t>
    </rPh>
    <phoneticPr fontId="1"/>
  </si>
  <si>
    <t>代理店様向けパネル展示、カタログ配布</t>
    <rPh sb="0" eb="3">
      <t>ダイリテン</t>
    </rPh>
    <rPh sb="3" eb="4">
      <t>サマ</t>
    </rPh>
    <rPh sb="4" eb="5">
      <t>ム</t>
    </rPh>
    <rPh sb="9" eb="11">
      <t>テンジ</t>
    </rPh>
    <rPh sb="16" eb="18">
      <t>ハイフ</t>
    </rPh>
    <phoneticPr fontId="1"/>
  </si>
  <si>
    <t>O.表彰</t>
    <rPh sb="2" eb="4">
      <t>ヒョウショウ</t>
    </rPh>
    <phoneticPr fontId="1"/>
  </si>
  <si>
    <t>N.受賞</t>
    <rPh sb="2" eb="4">
      <t>ジュショウ</t>
    </rPh>
    <phoneticPr fontId="1"/>
  </si>
  <si>
    <t>一般商業雑誌、広報誌等に寄稿された解説、報告、紹介等を目的とした記事、他発表分類に該当しない外部発表資料。</t>
    <phoneticPr fontId="1"/>
  </si>
  <si>
    <t>H.その他資料</t>
    <rPh sb="4" eb="5">
      <t>タ</t>
    </rPh>
    <rPh sb="5" eb="7">
      <t>シリョウ</t>
    </rPh>
    <phoneticPr fontId="1"/>
  </si>
  <si>
    <t>研究論文</t>
    <rPh sb="0" eb="2">
      <t>ケンキュウ</t>
    </rPh>
    <rPh sb="2" eb="4">
      <t>ロンブン</t>
    </rPh>
    <phoneticPr fontId="1"/>
  </si>
  <si>
    <t>その他研究発表</t>
    <rPh sb="2" eb="3">
      <t>タ</t>
    </rPh>
    <rPh sb="3" eb="5">
      <t>ケンキュウ</t>
    </rPh>
    <rPh sb="5" eb="7">
      <t>ハッピョウ</t>
    </rPh>
    <phoneticPr fontId="1"/>
  </si>
  <si>
    <t>標準化提案</t>
    <rPh sb="0" eb="3">
      <t>ヒョウジュンカ</t>
    </rPh>
    <rPh sb="3" eb="5">
      <t>テイアン</t>
    </rPh>
    <phoneticPr fontId="1"/>
  </si>
  <si>
    <t>プレスリリース・報道</t>
    <rPh sb="8" eb="10">
      <t>ホウドウ</t>
    </rPh>
    <phoneticPr fontId="1"/>
  </si>
  <si>
    <t>展示会</t>
    <rPh sb="0" eb="2">
      <t>テンジ</t>
    </rPh>
    <rPh sb="2" eb="3">
      <t>カイ</t>
    </rPh>
    <phoneticPr fontId="1"/>
  </si>
  <si>
    <t>集計内容</t>
    <rPh sb="0" eb="2">
      <t>シュウケイ</t>
    </rPh>
    <rPh sb="2" eb="4">
      <t>ナイヨウ</t>
    </rPh>
    <phoneticPr fontId="1"/>
  </si>
  <si>
    <t>「A.研究論文」の合計</t>
    <rPh sb="3" eb="5">
      <t>ケンキュウ</t>
    </rPh>
    <rPh sb="5" eb="7">
      <t>ロンブン</t>
    </rPh>
    <rPh sb="9" eb="11">
      <t>ゴウケイ</t>
    </rPh>
    <phoneticPr fontId="1"/>
  </si>
  <si>
    <t>「I.標準化提案」の合計</t>
    <rPh sb="3" eb="6">
      <t>ヒョウジュンカ</t>
    </rPh>
    <rPh sb="6" eb="8">
      <t>テイアン</t>
    </rPh>
    <rPh sb="10" eb="12">
      <t>ゴウケイ</t>
    </rPh>
    <phoneticPr fontId="1"/>
  </si>
  <si>
    <t>「K.プレスリリース」「L.報道」の合計</t>
    <rPh sb="14" eb="16">
      <t>ホウドウ</t>
    </rPh>
    <rPh sb="18" eb="20">
      <t>ゴウケイ</t>
    </rPh>
    <phoneticPr fontId="1"/>
  </si>
  <si>
    <t>「M.展示会」の合計</t>
    <rPh sb="3" eb="5">
      <t>テンジ</t>
    </rPh>
    <rPh sb="5" eb="6">
      <t>カイ</t>
    </rPh>
    <rPh sb="8" eb="10">
      <t>ゴウケイ</t>
    </rPh>
    <phoneticPr fontId="1"/>
  </si>
  <si>
    <t>副題：</t>
    <rPh sb="0" eb="2">
      <t>フクダイ</t>
    </rPh>
    <phoneticPr fontId="1"/>
  </si>
  <si>
    <t>〇〇〇〇の実現</t>
    <phoneticPr fontId="1"/>
  </si>
  <si>
    <t>◇◇◇◇の研究開発</t>
    <phoneticPr fontId="1"/>
  </si>
  <si>
    <t>○○学会　第58回　○○シンポ</t>
    <phoneticPr fontId="1"/>
  </si>
  <si>
    <t>青森県　○○ホテル</t>
    <phoneticPr fontId="1"/>
  </si>
  <si>
    <t>○○学会〇〇研究会</t>
    <phoneticPr fontId="1"/>
  </si>
  <si>
    <t>〇〇 Express</t>
    <phoneticPr fontId="1"/>
  </si>
  <si>
    <t>Transmisseion Device of ・・・・</t>
    <phoneticPr fontId="1"/>
  </si>
  <si>
    <t>ISO/TC208/WG8</t>
    <phoneticPr fontId="1"/>
  </si>
  <si>
    <t>ITU-T G.799/Y.1883 (11/2018)</t>
    <phoneticPr fontId="1"/>
  </si>
  <si>
    <t>ITU-T SG19 Q22</t>
    <phoneticPr fontId="1"/>
  </si>
  <si>
    <t>スイス、ジュネーブ</t>
    <phoneticPr fontId="1"/>
  </si>
  <si>
    <t>関連情報（URL、等）</t>
    <rPh sb="2" eb="4">
      <t>ジョウホウ</t>
    </rPh>
    <rPh sb="9" eb="10">
      <t>ナド</t>
    </rPh>
    <phoneticPr fontId="1"/>
  </si>
  <si>
    <t>〇〇 新聞</t>
    <phoneticPr fontId="1"/>
  </si>
  <si>
    <t>11面</t>
    <phoneticPr fontId="1"/>
  </si>
  <si>
    <t>△△新聞</t>
    <phoneticPr fontId="1"/>
  </si>
  <si>
    <t>1面</t>
    <phoneticPr fontId="1"/>
  </si>
  <si>
    <t>△△社Webサイト</t>
    <phoneticPr fontId="1"/>
  </si>
  <si>
    <t>CEATEC</t>
    <phoneticPr fontId="1"/>
  </si>
  <si>
    <t>パネル展示（開催期間20XX/11/17～11/18）</t>
    <rPh sb="6" eb="8">
      <t>カイサイ</t>
    </rPh>
    <rPh sb="8" eb="10">
      <t>キカン</t>
    </rPh>
    <phoneticPr fontId="1"/>
  </si>
  <si>
    <t>□□（株）〇〇研究所内</t>
    <rPh sb="2" eb="5">
      <t>カブ</t>
    </rPh>
    <rPh sb="7" eb="10">
      <t>ケンキュウショ</t>
    </rPh>
    <rPh sb="10" eb="11">
      <t>ナイ</t>
    </rPh>
    <phoneticPr fontId="1"/>
  </si>
  <si>
    <t>研究期間終了後５年の間に委託研究に係る「論文等発表」、「標準化提案・採択」、「成果発信」、「受賞・表彰・その他」などが生じた場合、本様式にてNICT担当者にご報告ください。</t>
    <rPh sb="20" eb="22">
      <t>ロンブン</t>
    </rPh>
    <rPh sb="22" eb="23">
      <t>トウ</t>
    </rPh>
    <rPh sb="28" eb="31">
      <t>ヒョウジュンカ</t>
    </rPh>
    <rPh sb="31" eb="33">
      <t>テイアン</t>
    </rPh>
    <rPh sb="34" eb="36">
      <t>サイタク</t>
    </rPh>
    <rPh sb="39" eb="41">
      <t>セイカ</t>
    </rPh>
    <rPh sb="41" eb="43">
      <t>ハッシン</t>
    </rPh>
    <rPh sb="46" eb="48">
      <t>ジュショウ</t>
    </rPh>
    <rPh sb="54" eb="55">
      <t>タ</t>
    </rPh>
    <rPh sb="74" eb="77">
      <t>タントウシャ</t>
    </rPh>
    <phoneticPr fontId="1"/>
  </si>
  <si>
    <t xml:space="preserve"> </t>
    <phoneticPr fontId="1"/>
  </si>
  <si>
    <t>関連情報（URL、等）</t>
    <rPh sb="0" eb="2">
      <t>カンレン</t>
    </rPh>
    <rPh sb="2" eb="4">
      <t>ジョウホウ</t>
    </rPh>
    <rPh sb="9" eb="10">
      <t>ナド</t>
    </rPh>
    <phoneticPr fontId="1"/>
  </si>
  <si>
    <t>関連情報（受賞内容、等）</t>
    <rPh sb="0" eb="2">
      <t>カンレン</t>
    </rPh>
    <rPh sb="2" eb="4">
      <t>ジョウホウ</t>
    </rPh>
    <rPh sb="5" eb="7">
      <t>ジュショウ</t>
    </rPh>
    <rPh sb="7" eb="9">
      <t>ナイヨウ</t>
    </rPh>
    <rPh sb="10" eb="11">
      <t>ナド</t>
    </rPh>
    <phoneticPr fontId="1"/>
  </si>
  <si>
    <t>受賞・表彰</t>
    <rPh sb="0" eb="2">
      <t>ジュショウ</t>
    </rPh>
    <rPh sb="3" eb="5">
      <t>ヒョウショウ</t>
    </rPh>
    <phoneticPr fontId="1"/>
  </si>
  <si>
    <t>「N.受賞」「O.表彰」の合計</t>
    <rPh sb="3" eb="5">
      <t>ジュショウ</t>
    </rPh>
    <rPh sb="9" eb="11">
      <t>ヒョウショウ</t>
    </rPh>
    <rPh sb="13" eb="15">
      <t>ゴウケイ</t>
    </rPh>
    <phoneticPr fontId="1"/>
  </si>
  <si>
    <r>
      <t>　　　</t>
    </r>
    <r>
      <rPr>
        <b/>
        <u/>
        <sz val="9"/>
        <rFont val="ＭＳ Ｐゴシック"/>
        <family val="3"/>
        <charset val="128"/>
      </rPr>
      <t>NICTの基準による分類の原則を示したものです。疑義があればNICTへご相談ください。</t>
    </r>
    <rPh sb="8" eb="10">
      <t>キジュン</t>
    </rPh>
    <rPh sb="13" eb="15">
      <t>ブンルイ</t>
    </rPh>
    <rPh sb="16" eb="18">
      <t>ゲンソク</t>
    </rPh>
    <rPh sb="19" eb="20">
      <t>シメ</t>
    </rPh>
    <rPh sb="27" eb="29">
      <t>ギギ</t>
    </rPh>
    <phoneticPr fontId="1"/>
  </si>
  <si>
    <t>〇〇良夫</t>
  </si>
  <si>
    <t>△△太郎</t>
  </si>
  <si>
    <t>発表者氏名</t>
    <rPh sb="0" eb="3">
      <t>ハッピョウシャ</t>
    </rPh>
    <rPh sb="3" eb="5">
      <t>シメイ</t>
    </rPh>
    <phoneticPr fontId="1"/>
  </si>
  <si>
    <t>受賞者等氏名</t>
    <rPh sb="0" eb="3">
      <t>ジュショウシャ</t>
    </rPh>
    <rPh sb="3" eb="4">
      <t>トウ</t>
    </rPh>
    <rPh sb="4" eb="6">
      <t>シメイ</t>
    </rPh>
    <phoneticPr fontId="1"/>
  </si>
  <si>
    <t>△△太郎</t>
    <phoneticPr fontId="1"/>
  </si>
  <si>
    <t>〇〇良夫、△△太郎</t>
    <phoneticPr fontId="1"/>
  </si>
  <si>
    <t>◇◇博子</t>
    <phoneticPr fontId="1"/>
  </si>
  <si>
    <t>□□次郎</t>
    <phoneticPr fontId="1"/>
  </si>
  <si>
    <t>第13巻第1号
※ページ表記は以下の何れでも可
　　（P20、 pp.35-40、50-55頁　158-160ページ）</t>
    <rPh sb="0" eb="1">
      <t>ダイ</t>
    </rPh>
    <rPh sb="3" eb="4">
      <t>カン</t>
    </rPh>
    <rPh sb="4" eb="5">
      <t>ダイ</t>
    </rPh>
    <rPh sb="6" eb="7">
      <t>ゴウ</t>
    </rPh>
    <rPh sb="12" eb="14">
      <t>ヒョウキ</t>
    </rPh>
    <rPh sb="15" eb="17">
      <t>イカ</t>
    </rPh>
    <rPh sb="18" eb="19">
      <t>イズ</t>
    </rPh>
    <rPh sb="22" eb="23">
      <t>カ</t>
    </rPh>
    <rPh sb="46" eb="47">
      <t>ページ</t>
    </rPh>
    <phoneticPr fontId="1"/>
  </si>
  <si>
    <t>〇〇良夫、△△太郎、◇◇博子</t>
    <phoneticPr fontId="1"/>
  </si>
  <si>
    <t>〇〇良夫</t>
    <phoneticPr fontId="1"/>
  </si>
  <si>
    <t>２．標準化提案・採択（I.標準化提案、J.標準化採択）</t>
    <phoneticPr fontId="1"/>
  </si>
  <si>
    <t>３．成果発信（K.プレスリリース、L.報道、M.展示会）</t>
    <phoneticPr fontId="1"/>
  </si>
  <si>
    <t>公の研究機関、企業等あるいは大学等の編集発行する論文誌、紀要などで「A.研究論文」に準ずる論文。</t>
    <rPh sb="9" eb="10">
      <t>トウ</t>
    </rPh>
    <rPh sb="28" eb="30">
      <t>キヨウ</t>
    </rPh>
    <phoneticPr fontId="1"/>
  </si>
  <si>
    <t>AAA</t>
    <phoneticPr fontId="1"/>
  </si>
  <si>
    <t>採録誌名、学会、会議名称、研究会名称、投稿先機関の名称（略称でも可）をご記入ください。</t>
    <rPh sb="0" eb="2">
      <t>サイロク</t>
    </rPh>
    <rPh sb="2" eb="4">
      <t>シメイ</t>
    </rPh>
    <rPh sb="13" eb="16">
      <t>ケンキュウカイ</t>
    </rPh>
    <rPh sb="16" eb="18">
      <t>メイショウ</t>
    </rPh>
    <rPh sb="21" eb="22">
      <t>サキ</t>
    </rPh>
    <phoneticPr fontId="1"/>
  </si>
  <si>
    <t>発表区分</t>
    <rPh sb="0" eb="2">
      <t>ハッピョウ</t>
    </rPh>
    <rPh sb="2" eb="4">
      <t>クブン</t>
    </rPh>
    <phoneticPr fontId="1"/>
  </si>
  <si>
    <t>発表区分基準</t>
    <rPh sb="0" eb="2">
      <t>ハッピョウ</t>
    </rPh>
    <rPh sb="2" eb="4">
      <t>クブン</t>
    </rPh>
    <rPh sb="4" eb="6">
      <t>キジュン</t>
    </rPh>
    <phoneticPr fontId="1"/>
  </si>
  <si>
    <t>項目</t>
    <rPh sb="0" eb="2">
      <t>コウモク</t>
    </rPh>
    <phoneticPr fontId="1"/>
  </si>
  <si>
    <t>小論文、研究速報、寄書、レター、ショートノート、等</t>
    <phoneticPr fontId="7"/>
  </si>
  <si>
    <t>学会の定期講演会、研究集会、シンポジウム等で口頭発表した？</t>
    <phoneticPr fontId="7"/>
  </si>
  <si>
    <t>G:一般口頭発表</t>
    <rPh sb="2" eb="4">
      <t>イッパン</t>
    </rPh>
    <rPh sb="4" eb="6">
      <t>コウトウ</t>
    </rPh>
    <rPh sb="6" eb="8">
      <t>ハッピョウ</t>
    </rPh>
    <phoneticPr fontId="7"/>
  </si>
  <si>
    <t>公の研究機関、企業等あるいは大学等の編集発行する論文誌、紀要などで「A.研究論文」に準ずる論文？</t>
    <phoneticPr fontId="7"/>
  </si>
  <si>
    <t>著作本全般、分担で執筆した場合、概ね１章以上を分担している？</t>
    <phoneticPr fontId="7"/>
  </si>
  <si>
    <t>研究論文に準ずる内容であるが、必ずしもオリジナリティを要求されない、あるいは正式な査読過程のない論文もしくは解説記事？</t>
    <phoneticPr fontId="7"/>
  </si>
  <si>
    <t>H.その他の資料</t>
  </si>
  <si>
    <t>□大</t>
    <rPh sb="1" eb="2">
      <t>ダイ</t>
    </rPh>
    <phoneticPr fontId="1"/>
  </si>
  <si>
    <t>採択番号：</t>
    <rPh sb="0" eb="2">
      <t>サイタク</t>
    </rPh>
    <rPh sb="2" eb="4">
      <t>バンゴウ</t>
    </rPh>
    <phoneticPr fontId="1"/>
  </si>
  <si>
    <t>受託者（法人名）：</t>
    <rPh sb="4" eb="6">
      <t>ホウジン</t>
    </rPh>
    <rPh sb="6" eb="7">
      <t>メイ</t>
    </rPh>
    <phoneticPr fontId="1"/>
  </si>
  <si>
    <t>受託者（法人名）</t>
    <rPh sb="4" eb="6">
      <t>ホウジン</t>
    </rPh>
    <rPh sb="6" eb="7">
      <t>メイ</t>
    </rPh>
    <phoneticPr fontId="1"/>
  </si>
  <si>
    <t>受託者（法人名）：</t>
    <rPh sb="0" eb="3">
      <t>ジュタクシャ</t>
    </rPh>
    <rPh sb="4" eb="6">
      <t>ホウジン</t>
    </rPh>
    <rPh sb="6" eb="7">
      <t>メイ</t>
    </rPh>
    <phoneticPr fontId="1"/>
  </si>
  <si>
    <t>【評価ヒアリング資料用集計表（自動集計につき入力不要）】注：未発表、未実施のものは集計対象になりません。</t>
    <rPh sb="1" eb="3">
      <t>ヒョウカ</t>
    </rPh>
    <rPh sb="8" eb="10">
      <t>シリョウ</t>
    </rPh>
    <rPh sb="10" eb="11">
      <t>ヨウ</t>
    </rPh>
    <rPh sb="13" eb="14">
      <t>ヒョウ</t>
    </rPh>
    <phoneticPr fontId="1"/>
  </si>
  <si>
    <t>＜１．論文等発表＞の発表区分判断フロー</t>
    <rPh sb="10" eb="12">
      <t>ハッピョウ</t>
    </rPh>
    <rPh sb="12" eb="14">
      <t>クブン</t>
    </rPh>
    <rPh sb="14" eb="16">
      <t>ハンダン</t>
    </rPh>
    <phoneticPr fontId="7"/>
  </si>
  <si>
    <r>
      <t>一般商業雑誌、広報誌等に寄稿した</t>
    </r>
    <r>
      <rPr>
        <sz val="11"/>
        <rFont val="ＭＳ Ｐゴシック"/>
        <family val="3"/>
        <charset val="128"/>
      </rPr>
      <t>解説、報告、紹介等を目的とした記事、他発表分類に該当しない外部発表資料</t>
    </r>
    <phoneticPr fontId="7"/>
  </si>
  <si>
    <t>発表区分の追加（登録及び記入）</t>
    <rPh sb="0" eb="2">
      <t>ハッピョウ</t>
    </rPh>
    <rPh sb="2" eb="4">
      <t>クブン</t>
    </rPh>
    <rPh sb="5" eb="7">
      <t>ツイカ</t>
    </rPh>
    <rPh sb="8" eb="10">
      <t>トウロク</t>
    </rPh>
    <rPh sb="10" eb="11">
      <t>オヨ</t>
    </rPh>
    <rPh sb="12" eb="14">
      <t>キニュウ</t>
    </rPh>
    <phoneticPr fontId="7"/>
  </si>
  <si>
    <t>開催都市/発表会場</t>
    <rPh sb="0" eb="2">
      <t>カイサイ</t>
    </rPh>
    <rPh sb="2" eb="4">
      <t>トシ</t>
    </rPh>
    <rPh sb="5" eb="7">
      <t>ハッピョウ</t>
    </rPh>
    <rPh sb="7" eb="9">
      <t>カイジョウ</t>
    </rPh>
    <phoneticPr fontId="1"/>
  </si>
  <si>
    <t>開催都市/提案場所</t>
    <rPh sb="0" eb="2">
      <t>カイサイ</t>
    </rPh>
    <rPh sb="2" eb="4">
      <t>トシ</t>
    </rPh>
    <rPh sb="5" eb="7">
      <t>テイアン</t>
    </rPh>
    <rPh sb="7" eb="9">
      <t>バショ</t>
    </rPh>
    <phoneticPr fontId="1"/>
  </si>
  <si>
    <t>累計値</t>
    <rPh sb="0" eb="2">
      <t>ルイケイ</t>
    </rPh>
    <rPh sb="2" eb="3">
      <t>チ</t>
    </rPh>
    <phoneticPr fontId="1"/>
  </si>
  <si>
    <t>当該年度集計値</t>
  </si>
  <si>
    <t>当該年度集計値</t>
    <rPh sb="0" eb="2">
      <t>トウガイ</t>
    </rPh>
    <rPh sb="2" eb="4">
      <t>ネンド</t>
    </rPh>
    <rPh sb="4" eb="6">
      <t>シュウケイ</t>
    </rPh>
    <rPh sb="6" eb="7">
      <t>チ</t>
    </rPh>
    <phoneticPr fontId="1"/>
  </si>
  <si>
    <t>開催都市/発表会場</t>
    <rPh sb="2" eb="4">
      <t>トシ</t>
    </rPh>
    <rPh sb="7" eb="9">
      <t>カイジョウ</t>
    </rPh>
    <phoneticPr fontId="1"/>
  </si>
  <si>
    <t>受託者（法人名）</t>
    <rPh sb="0" eb="3">
      <t>ジュタクシャ</t>
    </rPh>
    <rPh sb="4" eb="6">
      <t>ホウジン</t>
    </rPh>
    <rPh sb="6" eb="7">
      <t>メイ</t>
    </rPh>
    <phoneticPr fontId="1"/>
  </si>
  <si>
    <t>採録情報、講演区分、等</t>
    <rPh sb="0" eb="2">
      <t>サイロク</t>
    </rPh>
    <rPh sb="2" eb="4">
      <t>ジョウホウ</t>
    </rPh>
    <rPh sb="5" eb="7">
      <t>コウエン</t>
    </rPh>
    <rPh sb="7" eb="9">
      <t>クブン</t>
    </rPh>
    <rPh sb="10" eb="11">
      <t>トウ</t>
    </rPh>
    <phoneticPr fontId="1"/>
  </si>
  <si>
    <t>該当する区分を選択（プルダウン選択）してください。</t>
    <rPh sb="4" eb="6">
      <t>クブン</t>
    </rPh>
    <phoneticPr fontId="1"/>
  </si>
  <si>
    <t>受託者（法人名）</t>
    <rPh sb="0" eb="3">
      <t>ジュタクシャ</t>
    </rPh>
    <rPh sb="6" eb="7">
      <t>メイ</t>
    </rPh>
    <phoneticPr fontId="1"/>
  </si>
  <si>
    <t>△△（株）</t>
    <rPh sb="2" eb="5">
      <t>カブ</t>
    </rPh>
    <phoneticPr fontId="1"/>
  </si>
  <si>
    <t>国立大学法人〇〇大学、ＡＡＡ、△△株式会社</t>
    <rPh sb="0" eb="2">
      <t>コクリツ</t>
    </rPh>
    <rPh sb="2" eb="4">
      <t>ダイガク</t>
    </rPh>
    <rPh sb="4" eb="6">
      <t>ホウジン</t>
    </rPh>
    <phoneticPr fontId="1"/>
  </si>
  <si>
    <t>採録情報（採録誌、VOL、NO、pp など)、及び講演区分（招待講演、基調講演、依頼講演　等）をご記入ください。</t>
    <rPh sb="0" eb="2">
      <t>サイロク</t>
    </rPh>
    <rPh sb="2" eb="4">
      <t>ジョウホウ</t>
    </rPh>
    <rPh sb="5" eb="7">
      <t>サイロク</t>
    </rPh>
    <rPh sb="7" eb="8">
      <t>シ</t>
    </rPh>
    <rPh sb="23" eb="24">
      <t>オヨ</t>
    </rPh>
    <rPh sb="25" eb="27">
      <t>コウエン</t>
    </rPh>
    <rPh sb="27" eb="29">
      <t>クブン</t>
    </rPh>
    <rPh sb="49" eb="51">
      <t>キニュウ</t>
    </rPh>
    <phoneticPr fontId="1"/>
  </si>
  <si>
    <t>他に区分されない成果。</t>
    <rPh sb="0" eb="1">
      <t>タ</t>
    </rPh>
    <rPh sb="2" eb="4">
      <t>クブン</t>
    </rPh>
    <rPh sb="8" eb="10">
      <t>セイカ</t>
    </rPh>
    <phoneticPr fontId="1"/>
  </si>
  <si>
    <t>開催都市/提案会場</t>
    <rPh sb="2" eb="4">
      <t>トシ</t>
    </rPh>
    <rPh sb="5" eb="7">
      <t>テイアン</t>
    </rPh>
    <rPh sb="7" eb="9">
      <t>カイジョウ</t>
    </rPh>
    <phoneticPr fontId="1"/>
  </si>
  <si>
    <t>会合が行われた開催都市名または会場名をご記入ください。</t>
    <rPh sb="0" eb="2">
      <t>カイゴウ</t>
    </rPh>
    <rPh sb="3" eb="4">
      <t>オコナ</t>
    </rPh>
    <rPh sb="7" eb="9">
      <t>カイサイ</t>
    </rPh>
    <rPh sb="9" eb="11">
      <t>トシ</t>
    </rPh>
    <rPh sb="11" eb="12">
      <t>メイ</t>
    </rPh>
    <rPh sb="15" eb="17">
      <t>カイジョウ</t>
    </rPh>
    <rPh sb="17" eb="18">
      <t>メイ</t>
    </rPh>
    <phoneticPr fontId="1"/>
  </si>
  <si>
    <t>C.収録論文、G.一般口頭発表などの場合、開催都市と会場名をご記入ください。学術雑誌への採録の場合は空欄で構いません。</t>
    <rPh sb="2" eb="4">
      <t>シュウロク</t>
    </rPh>
    <rPh sb="4" eb="6">
      <t>ロンブン</t>
    </rPh>
    <rPh sb="9" eb="11">
      <t>イッパン</t>
    </rPh>
    <rPh sb="11" eb="13">
      <t>コウトウ</t>
    </rPh>
    <rPh sb="13" eb="15">
      <t>ハッピョウ</t>
    </rPh>
    <rPh sb="18" eb="20">
      <t>バアイ</t>
    </rPh>
    <rPh sb="21" eb="23">
      <t>カイサイ</t>
    </rPh>
    <rPh sb="23" eb="25">
      <t>トシ</t>
    </rPh>
    <rPh sb="26" eb="28">
      <t>カイジョウ</t>
    </rPh>
    <rPh sb="28" eb="29">
      <t>メイ</t>
    </rPh>
    <rPh sb="38" eb="40">
      <t>ガクジュツ</t>
    </rPh>
    <rPh sb="40" eb="42">
      <t>ザッシ</t>
    </rPh>
    <rPh sb="44" eb="46">
      <t>サイロク</t>
    </rPh>
    <rPh sb="47" eb="49">
      <t>バアイ</t>
    </rPh>
    <rPh sb="50" eb="52">
      <t>クウラン</t>
    </rPh>
    <rPh sb="53" eb="54">
      <t>カマ</t>
    </rPh>
    <phoneticPr fontId="1"/>
  </si>
  <si>
    <t>研究開始（契約締結後）から研究終了までに「提案した」または「採択された」日付順にご記入ください。また、未来日の場合は空欄としてください。複数日にわたる場合は初日をご記入ください。</t>
    <rPh sb="0" eb="2">
      <t>ケンキュウ</t>
    </rPh>
    <rPh sb="2" eb="4">
      <t>カイシ</t>
    </rPh>
    <rPh sb="5" eb="7">
      <t>ケイヤク</t>
    </rPh>
    <rPh sb="7" eb="9">
      <t>テイケツ</t>
    </rPh>
    <rPh sb="9" eb="10">
      <t>ゴ</t>
    </rPh>
    <rPh sb="13" eb="15">
      <t>ケンキュウ</t>
    </rPh>
    <rPh sb="15" eb="17">
      <t>シュウリョウ</t>
    </rPh>
    <rPh sb="21" eb="23">
      <t>テイアン</t>
    </rPh>
    <rPh sb="30" eb="32">
      <t>サイタク</t>
    </rPh>
    <phoneticPr fontId="1"/>
  </si>
  <si>
    <t>研究開始（契約締結後）から研究終了までに「公表した」「実施した」日付順にご記入ください。また、未来日の場合は空欄としてください。複数日にわたる場合は初日をご記入ください。</t>
    <rPh sb="21" eb="23">
      <t>コウヒョウ</t>
    </rPh>
    <rPh sb="27" eb="29">
      <t>ジッシ</t>
    </rPh>
    <rPh sb="32" eb="34">
      <t>ヒヅケ</t>
    </rPh>
    <rPh sb="34" eb="35">
      <t>ジュン</t>
    </rPh>
    <rPh sb="78" eb="80">
      <t>キニュウ</t>
    </rPh>
    <phoneticPr fontId="1"/>
  </si>
  <si>
    <t>研究開始（契約締結後）から研究終了までに「表彰、受賞した」「その他の成果」日付順にご記入ください。また、未来日の場合は空欄としてください。複数日にわたる場合は初日をご記入ください。</t>
    <rPh sb="21" eb="23">
      <t>ヒョウショウ</t>
    </rPh>
    <rPh sb="24" eb="26">
      <t>ジュショウ</t>
    </rPh>
    <rPh sb="32" eb="33">
      <t>ホカ</t>
    </rPh>
    <rPh sb="34" eb="36">
      <t>セイカ</t>
    </rPh>
    <rPh sb="37" eb="39">
      <t>ヒヅケ</t>
    </rPh>
    <rPh sb="83" eb="85">
      <t>キニュウ</t>
    </rPh>
    <phoneticPr fontId="1"/>
  </si>
  <si>
    <t>１．からリンクしています。対象となる法人セルに「〇」（プルダウン選択）を付してください。</t>
    <phoneticPr fontId="1"/>
  </si>
  <si>
    <t>成果発信を行った先をご記入ください。</t>
    <rPh sb="0" eb="2">
      <t>セイカ</t>
    </rPh>
    <rPh sb="2" eb="4">
      <t>ハッシン</t>
    </rPh>
    <rPh sb="5" eb="6">
      <t>オコナ</t>
    </rPh>
    <rPh sb="8" eb="9">
      <t>サキ</t>
    </rPh>
    <rPh sb="11" eb="13">
      <t>キニュウ</t>
    </rPh>
    <phoneticPr fontId="1"/>
  </si>
  <si>
    <t>主催機関をご記入ください。</t>
    <rPh sb="0" eb="2">
      <t>シュサイ</t>
    </rPh>
    <rPh sb="2" eb="4">
      <t>キカン</t>
    </rPh>
    <rPh sb="6" eb="8">
      <t>キニュウ</t>
    </rPh>
    <phoneticPr fontId="1"/>
  </si>
  <si>
    <t>受賞等の場所</t>
    <rPh sb="0" eb="2">
      <t>ジュショウ</t>
    </rPh>
    <rPh sb="2" eb="3">
      <t>トウ</t>
    </rPh>
    <rPh sb="4" eb="6">
      <t>バショ</t>
    </rPh>
    <phoneticPr fontId="1"/>
  </si>
  <si>
    <t>受賞、表彰を受けた都市名と会場名をご記入ください。</t>
    <rPh sb="0" eb="2">
      <t>ジュショウ</t>
    </rPh>
    <rPh sb="3" eb="5">
      <t>ヒョウショウ</t>
    </rPh>
    <rPh sb="6" eb="7">
      <t>ウ</t>
    </rPh>
    <rPh sb="9" eb="11">
      <t>トシ</t>
    </rPh>
    <rPh sb="11" eb="12">
      <t>メイ</t>
    </rPh>
    <rPh sb="13" eb="15">
      <t>カイジョウ</t>
    </rPh>
    <rPh sb="15" eb="16">
      <t>メイ</t>
    </rPh>
    <phoneticPr fontId="1"/>
  </si>
  <si>
    <t>〇</t>
  </si>
  <si>
    <t>成果発信に係る情報（紙面№または展示開催都市地区名などと展示会場名）をご記入ください。</t>
    <rPh sb="0" eb="2">
      <t>セイカ</t>
    </rPh>
    <rPh sb="2" eb="4">
      <t>ハッシン</t>
    </rPh>
    <rPh sb="5" eb="6">
      <t>カカ</t>
    </rPh>
    <rPh sb="7" eb="9">
      <t>ジョウホウ</t>
    </rPh>
    <rPh sb="10" eb="12">
      <t>シメン</t>
    </rPh>
    <rPh sb="16" eb="18">
      <t>テンジ</t>
    </rPh>
    <rPh sb="18" eb="20">
      <t>カイサイ</t>
    </rPh>
    <rPh sb="20" eb="22">
      <t>トシ</t>
    </rPh>
    <rPh sb="22" eb="24">
      <t>チク</t>
    </rPh>
    <rPh sb="24" eb="25">
      <t>メイ</t>
    </rPh>
    <rPh sb="28" eb="30">
      <t>テンジ</t>
    </rPh>
    <rPh sb="30" eb="32">
      <t>カイジョウ</t>
    </rPh>
    <rPh sb="32" eb="33">
      <t>メイ</t>
    </rPh>
    <phoneticPr fontId="1"/>
  </si>
  <si>
    <t>成果発信に係る関連情報（取材日、URL、展示内容と展示会開催期間　など）をご記入ください。</t>
    <rPh sb="0" eb="2">
      <t>セイカ</t>
    </rPh>
    <rPh sb="2" eb="4">
      <t>ハッシン</t>
    </rPh>
    <rPh sb="5" eb="6">
      <t>カカ</t>
    </rPh>
    <rPh sb="7" eb="9">
      <t>カンレン</t>
    </rPh>
    <rPh sb="9" eb="11">
      <t>ジョウホウ</t>
    </rPh>
    <rPh sb="12" eb="14">
      <t>シュザイ</t>
    </rPh>
    <rPh sb="14" eb="15">
      <t>ビ</t>
    </rPh>
    <rPh sb="20" eb="22">
      <t>テンジ</t>
    </rPh>
    <rPh sb="22" eb="24">
      <t>ナイヨウ</t>
    </rPh>
    <rPh sb="25" eb="28">
      <t>テンジカイ</t>
    </rPh>
    <rPh sb="28" eb="30">
      <t>カイサイ</t>
    </rPh>
    <rPh sb="30" eb="32">
      <t>キカン</t>
    </rPh>
    <rPh sb="38" eb="40">
      <t>キニュウ</t>
    </rPh>
    <phoneticPr fontId="1"/>
  </si>
  <si>
    <t>掲載紙、展示等</t>
    <rPh sb="0" eb="3">
      <t>ケイサイシ</t>
    </rPh>
    <rPh sb="4" eb="6">
      <t>テンジ</t>
    </rPh>
    <rPh sb="6" eb="7">
      <t>トウ</t>
    </rPh>
    <phoneticPr fontId="1"/>
  </si>
  <si>
    <t>情報（紙面№、会場等）</t>
    <rPh sb="0" eb="2">
      <t>ジョウホウ</t>
    </rPh>
    <rPh sb="3" eb="5">
      <t>シメン</t>
    </rPh>
    <rPh sb="7" eb="9">
      <t>カイジョウ</t>
    </rPh>
    <rPh sb="9" eb="10">
      <t>トウ</t>
    </rPh>
    <phoneticPr fontId="1"/>
  </si>
  <si>
    <t>千葉市、□□国際展示場</t>
    <rPh sb="2" eb="3">
      <t>シ</t>
    </rPh>
    <rPh sb="6" eb="8">
      <t>コクサイ</t>
    </rPh>
    <rPh sb="8" eb="11">
      <t>テンジジョウ</t>
    </rPh>
    <phoneticPr fontId="1"/>
  </si>
  <si>
    <t>（株）△△、製品内覧会</t>
    <rPh sb="0" eb="3">
      <t>カブ</t>
    </rPh>
    <rPh sb="6" eb="8">
      <t>セイヒン</t>
    </rPh>
    <rPh sb="8" eb="11">
      <t>ナイランカイ</t>
    </rPh>
    <phoneticPr fontId="1"/>
  </si>
  <si>
    <t>千代田区　（株）△△、本社</t>
    <rPh sb="0" eb="3">
      <t>チヨダ</t>
    </rPh>
    <rPh sb="3" eb="4">
      <t>ク</t>
    </rPh>
    <rPh sb="5" eb="8">
      <t>カブ</t>
    </rPh>
    <rPh sb="11" eb="13">
      <t>ホンシャ</t>
    </rPh>
    <phoneticPr fontId="1"/>
  </si>
  <si>
    <t>発表区分の選択</t>
    <rPh sb="0" eb="2">
      <t>ハッピョウ</t>
    </rPh>
    <rPh sb="2" eb="4">
      <t>クブン</t>
    </rPh>
    <rPh sb="5" eb="7">
      <t>センタク</t>
    </rPh>
    <phoneticPr fontId="7"/>
  </si>
  <si>
    <t>Transmission of ・・・・・
新世代NWについて</t>
    <rPh sb="22" eb="25">
      <t>シンセダイ</t>
    </rPh>
    <phoneticPr fontId="1"/>
  </si>
  <si>
    <t>学術論文？</t>
    <rPh sb="0" eb="2">
      <t>ガクジュツ</t>
    </rPh>
    <rPh sb="2" eb="4">
      <t>ロンブン</t>
    </rPh>
    <phoneticPr fontId="7"/>
  </si>
  <si>
    <t>基調講演、招待講演、依頼講演については、その旨を「採録情報」欄へ記入してください。</t>
    <phoneticPr fontId="7"/>
  </si>
  <si>
    <t>学会等の学術団体が発行もしくは編集し定期的に刊行される正式な査読過程のある学術雑誌に、掲載された論文等？</t>
    <rPh sb="27" eb="29">
      <t>セイシキ</t>
    </rPh>
    <rPh sb="30" eb="32">
      <t>サドク</t>
    </rPh>
    <rPh sb="32" eb="34">
      <t>カテイ</t>
    </rPh>
    <rPh sb="50" eb="51">
      <t>トウ</t>
    </rPh>
    <phoneticPr fontId="7"/>
  </si>
  <si>
    <t>提出日：</t>
    <rPh sb="0" eb="2">
      <t>テイシュツ</t>
    </rPh>
    <rPh sb="2" eb="3">
      <t>ビ</t>
    </rPh>
    <phoneticPr fontId="1"/>
  </si>
  <si>
    <t>提出した日付を必ず記入してください。</t>
    <phoneticPr fontId="1"/>
  </si>
  <si>
    <t>研究開発課題名を記入してください。</t>
    <rPh sb="0" eb="2">
      <t>ケンキュウ</t>
    </rPh>
    <rPh sb="2" eb="4">
      <t>カイハツ</t>
    </rPh>
    <rPh sb="4" eb="6">
      <t>カダイ</t>
    </rPh>
    <rPh sb="6" eb="7">
      <t>メイ</t>
    </rPh>
    <rPh sb="8" eb="10">
      <t>キニュウ</t>
    </rPh>
    <phoneticPr fontId="1"/>
  </si>
  <si>
    <t>　　＜基本情報の記入事項＞</t>
    <rPh sb="3" eb="5">
      <t>キホン</t>
    </rPh>
    <rPh sb="5" eb="7">
      <t>ジョウホウ</t>
    </rPh>
    <rPh sb="8" eb="10">
      <t>キニュウ</t>
    </rPh>
    <rPh sb="10" eb="12">
      <t>ジコウ</t>
    </rPh>
    <phoneticPr fontId="1"/>
  </si>
  <si>
    <t>　１）記入詳細</t>
    <rPh sb="3" eb="5">
      <t>キニュウ</t>
    </rPh>
    <rPh sb="5" eb="7">
      <t>ショウサイ</t>
    </rPh>
    <phoneticPr fontId="1"/>
  </si>
  <si>
    <t>東京都　〇〇ホール</t>
    <phoneticPr fontId="1"/>
  </si>
  <si>
    <t>外国共著機関</t>
  </si>
  <si>
    <t>採録情報［誌名、VOL、NO、PP］
及び講演区分、等</t>
    <rPh sb="26" eb="27">
      <t>ナド</t>
    </rPh>
    <phoneticPr fontId="1"/>
  </si>
  <si>
    <t>外国共同提案機関</t>
  </si>
  <si>
    <t>標準化関係文書
（文書番号、規格番号、標準番号、等）</t>
    <rPh sb="24" eb="25">
      <t>ナド</t>
    </rPh>
    <phoneticPr fontId="1"/>
  </si>
  <si>
    <t>外国共同発表機関</t>
  </si>
  <si>
    <t>外国共同受賞等機関</t>
  </si>
  <si>
    <t>12/6 Vol.J101-A No.,8 pp106-108</t>
  </si>
  <si>
    <t>Vol.25 No.8 pp.910-915</t>
  </si>
  <si>
    <t>2018 2015Vol.8 No.6</t>
  </si>
  <si>
    <t>ポスターセッション（20xx/2/1～2/2）</t>
  </si>
  <si>
    <t>採録情報［誌名、VOL、NO、ｐｐ. ］
及び講演区分、等</t>
    <rPh sb="0" eb="2">
      <t>サイロク</t>
    </rPh>
    <rPh sb="2" eb="4">
      <t>ジョウホウ</t>
    </rPh>
    <rPh sb="5" eb="7">
      <t>シメイ</t>
    </rPh>
    <rPh sb="21" eb="22">
      <t>オヨ</t>
    </rPh>
    <rPh sb="23" eb="25">
      <t>コウエン</t>
    </rPh>
    <rPh sb="25" eb="27">
      <t>クブン</t>
    </rPh>
    <rPh sb="28" eb="29">
      <t>ナド</t>
    </rPh>
    <phoneticPr fontId="1"/>
  </si>
  <si>
    <t>標準化関係文書
（文書番号、規格番号、標準番号、等）</t>
    <rPh sb="0" eb="2">
      <t>ヒョウジュン</t>
    </rPh>
    <rPh sb="2" eb="3">
      <t>カ</t>
    </rPh>
    <rPh sb="3" eb="5">
      <t>カンケイ</t>
    </rPh>
    <rPh sb="5" eb="7">
      <t>ブンショ</t>
    </rPh>
    <rPh sb="9" eb="11">
      <t>ブンショ</t>
    </rPh>
    <rPh sb="11" eb="13">
      <t>バンゴウ</t>
    </rPh>
    <rPh sb="14" eb="16">
      <t>キカク</t>
    </rPh>
    <rPh sb="16" eb="18">
      <t>バンゴウ</t>
    </rPh>
    <rPh sb="19" eb="21">
      <t>ヒョウジュン</t>
    </rPh>
    <rPh sb="21" eb="23">
      <t>バンゴウ</t>
    </rPh>
    <rPh sb="24" eb="25">
      <t>ナド</t>
    </rPh>
    <phoneticPr fontId="1"/>
  </si>
  <si>
    <t>N0987</t>
  </si>
  <si>
    <t>8/1取材</t>
  </si>
  <si>
    <t>http;//www.xxx.co.jp/press/20181014/index.html</t>
  </si>
  <si>
    <t>〇〇研究会誌　Vol5　pp550-556</t>
    <phoneticPr fontId="1"/>
  </si>
  <si>
    <t>UNIBO（Italy)
MITS(USA)</t>
  </si>
  <si>
    <t>NASA(USA)</t>
  </si>
  <si>
    <t>BT（UK)</t>
  </si>
  <si>
    <t>海外共著機関</t>
  </si>
  <si>
    <t>海外共同提案機関</t>
  </si>
  <si>
    <t>海外に拠点のある研究機関と共同提案した場合、その機関名、国名（いずれも略称で可）を記入してください。研究機関が複数ある場合は、連記してください。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テイアン</t>
    </rPh>
    <rPh sb="19" eb="21">
      <t>バアイ</t>
    </rPh>
    <rPh sb="24" eb="26">
      <t>キカン</t>
    </rPh>
    <rPh sb="26" eb="27">
      <t>メイ</t>
    </rPh>
    <rPh sb="28" eb="30">
      <t>コクメイ</t>
    </rPh>
    <rPh sb="35" eb="36">
      <t>リャク</t>
    </rPh>
    <rPh sb="36" eb="37">
      <t>ショウ</t>
    </rPh>
    <rPh sb="38" eb="39">
      <t>カ</t>
    </rPh>
    <rPh sb="41" eb="43">
      <t>キニュウ</t>
    </rPh>
    <phoneticPr fontId="1"/>
  </si>
  <si>
    <t>海外に拠点のある研究機関と共同発表、共同出展等を行った場合、その機関名、国名（いずれも略称で可）を記入してください。研究機関が複数ある場合は、連記してください。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5" eb="17">
      <t>ハッピョウ</t>
    </rPh>
    <rPh sb="18" eb="20">
      <t>キョウドウ</t>
    </rPh>
    <rPh sb="20" eb="22">
      <t>シュッテン</t>
    </rPh>
    <rPh sb="22" eb="23">
      <t>トウ</t>
    </rPh>
    <rPh sb="24" eb="25">
      <t>オコナ</t>
    </rPh>
    <rPh sb="27" eb="29">
      <t>バアイ</t>
    </rPh>
    <rPh sb="32" eb="34">
      <t>キカン</t>
    </rPh>
    <rPh sb="34" eb="35">
      <t>メイ</t>
    </rPh>
    <rPh sb="36" eb="38">
      <t>コクメイ</t>
    </rPh>
    <rPh sb="43" eb="44">
      <t>リャク</t>
    </rPh>
    <rPh sb="44" eb="45">
      <t>ショウ</t>
    </rPh>
    <rPh sb="46" eb="47">
      <t>カ</t>
    </rPh>
    <rPh sb="49" eb="51">
      <t>キニュウ</t>
    </rPh>
    <phoneticPr fontId="1"/>
  </si>
  <si>
    <t>海外共同発表機関</t>
  </si>
  <si>
    <t>海外共同受賞等機関</t>
  </si>
  <si>
    <t>海外に拠点のある研究機関と共同で受賞等があった場合、その機関名、国名（いずれも略称で可）を記入してください。研究機関が複数ある場合は、連記してください。</t>
    <rPh sb="0" eb="2">
      <t>カイガイ</t>
    </rPh>
    <rPh sb="3" eb="5">
      <t>キョテン</t>
    </rPh>
    <rPh sb="8" eb="10">
      <t>ケンキュウ</t>
    </rPh>
    <rPh sb="10" eb="12">
      <t>キカン</t>
    </rPh>
    <rPh sb="13" eb="15">
      <t>キョウドウ</t>
    </rPh>
    <rPh sb="16" eb="18">
      <t>ジュショウ</t>
    </rPh>
    <rPh sb="18" eb="19">
      <t>トウ</t>
    </rPh>
    <rPh sb="23" eb="25">
      <t>バアイ</t>
    </rPh>
    <rPh sb="28" eb="30">
      <t>キカン</t>
    </rPh>
    <rPh sb="30" eb="31">
      <t>メイ</t>
    </rPh>
    <rPh sb="32" eb="34">
      <t>コクメイ</t>
    </rPh>
    <rPh sb="39" eb="40">
      <t>リャク</t>
    </rPh>
    <rPh sb="40" eb="41">
      <t>ショウ</t>
    </rPh>
    <rPh sb="42" eb="43">
      <t>カ</t>
    </rPh>
    <rPh sb="45" eb="47">
      <t>キニュウ</t>
    </rPh>
    <phoneticPr fontId="1"/>
  </si>
  <si>
    <t>P.成果の実施</t>
    <rPh sb="2" eb="4">
      <t>セイカ</t>
    </rPh>
    <rPh sb="5" eb="7">
      <t>ジッシ</t>
    </rPh>
    <phoneticPr fontId="1"/>
  </si>
  <si>
    <t>Q.その他</t>
    <phoneticPr fontId="1"/>
  </si>
  <si>
    <t>P.成果の実施</t>
    <phoneticPr fontId="1"/>
  </si>
  <si>
    <t>　　＜４．表彰・受賞・成果の実施・その他＞</t>
    <phoneticPr fontId="1"/>
  </si>
  <si>
    <t>実用化、商品化、事業化、サービス化、オープンソースなど成果の活用を行った場合。</t>
    <phoneticPr fontId="1"/>
  </si>
  <si>
    <t>４．表彰・受賞・その他（N.受賞、O.表彰、P.成果の実施、Q.その他）</t>
    <rPh sb="24" eb="26">
      <t>セイカ</t>
    </rPh>
    <rPh sb="27" eb="29">
      <t>ジッシ</t>
    </rPh>
    <phoneticPr fontId="1"/>
  </si>
  <si>
    <t>Q.その他</t>
    <rPh sb="4" eb="5">
      <t>タ</t>
    </rPh>
    <phoneticPr fontId="1"/>
  </si>
  <si>
    <t>Q.その他</t>
  </si>
  <si>
    <t>　　＜４．表彰・受賞・成果の実施・その他　各項目の記入事項、留意事項＞</t>
    <rPh sb="11" eb="13">
      <t>セイカ</t>
    </rPh>
    <rPh sb="14" eb="16">
      <t>ジッシ</t>
    </rPh>
    <rPh sb="30" eb="32">
      <t>リュウイ</t>
    </rPh>
    <rPh sb="32" eb="34">
      <t>ジコウ</t>
    </rPh>
    <phoneticPr fontId="1"/>
  </si>
  <si>
    <t>受賞、表彰、成果の実施内容、その他のタイトルをご記入ください。</t>
    <rPh sb="0" eb="2">
      <t>ジュショウ</t>
    </rPh>
    <rPh sb="3" eb="5">
      <t>ヒョウショウ</t>
    </rPh>
    <rPh sb="6" eb="8">
      <t>セイカ</t>
    </rPh>
    <rPh sb="9" eb="11">
      <t>ジッシ</t>
    </rPh>
    <rPh sb="11" eb="13">
      <t>ナイヨウ</t>
    </rPh>
    <rPh sb="16" eb="17">
      <t>タ</t>
    </rPh>
    <rPh sb="24" eb="26">
      <t>キニュウ</t>
    </rPh>
    <phoneticPr fontId="1"/>
  </si>
  <si>
    <t>受賞、表彰内容、成果の実施、その他の関連情報をご記入ください。</t>
    <rPh sb="0" eb="2">
      <t>ジュショウ</t>
    </rPh>
    <rPh sb="3" eb="5">
      <t>ヒョウショウ</t>
    </rPh>
    <rPh sb="5" eb="7">
      <t>ナイヨウ</t>
    </rPh>
    <rPh sb="8" eb="10">
      <t>セイカ</t>
    </rPh>
    <rPh sb="11" eb="13">
      <t>ジッシ</t>
    </rPh>
    <rPh sb="16" eb="17">
      <t>タ</t>
    </rPh>
    <rPh sb="18" eb="20">
      <t>カンレン</t>
    </rPh>
    <rPh sb="20" eb="22">
      <t>ジョウホウ</t>
    </rPh>
    <rPh sb="24" eb="26">
      <t>キニュウ</t>
    </rPh>
    <phoneticPr fontId="1"/>
  </si>
  <si>
    <t>海外に拠点のある研究機関と共著した場合、その機関名、国名（いずれも略称で可）をご記入ください。研究機関が複数である場合は、連記してください。</t>
    <rPh sb="0" eb="2">
      <t>カイガイ</t>
    </rPh>
    <rPh sb="3" eb="5">
      <t>キョテン</t>
    </rPh>
    <rPh sb="8" eb="10">
      <t>ケンキュウ</t>
    </rPh>
    <rPh sb="10" eb="12">
      <t>キカン</t>
    </rPh>
    <rPh sb="13" eb="15">
      <t>キョウチョ</t>
    </rPh>
    <rPh sb="17" eb="19">
      <t>バアイ</t>
    </rPh>
    <rPh sb="22" eb="24">
      <t>キカン</t>
    </rPh>
    <rPh sb="24" eb="25">
      <t>メイ</t>
    </rPh>
    <rPh sb="26" eb="28">
      <t>コクメイ</t>
    </rPh>
    <rPh sb="33" eb="34">
      <t>リャク</t>
    </rPh>
    <rPh sb="34" eb="35">
      <t>ショウ</t>
    </rPh>
    <rPh sb="36" eb="37">
      <t>カ</t>
    </rPh>
    <rPh sb="40" eb="42">
      <t>キニュウ</t>
    </rPh>
    <rPh sb="47" eb="49">
      <t>ケンキュウ</t>
    </rPh>
    <rPh sb="49" eb="51">
      <t>キカン</t>
    </rPh>
    <rPh sb="52" eb="54">
      <t>フクスウ</t>
    </rPh>
    <rPh sb="57" eb="59">
      <t>バアイ</t>
    </rPh>
    <rPh sb="61" eb="63">
      <t>レンキ</t>
    </rPh>
    <phoneticPr fontId="1"/>
  </si>
  <si>
    <t>共同受賞等の場合は、全ての受賞者氏名をご記入ください。なお、受賞者に「年度別実施計画書」の登録研究員が含まれていること。人物が特定できない場合は、空欄で構いません。</t>
    <rPh sb="0" eb="2">
      <t>キョウドウ</t>
    </rPh>
    <rPh sb="2" eb="4">
      <t>ジュショウ</t>
    </rPh>
    <rPh sb="4" eb="5">
      <t>トウ</t>
    </rPh>
    <rPh sb="6" eb="8">
      <t>バアイ</t>
    </rPh>
    <rPh sb="13" eb="15">
      <t>ジュショウ</t>
    </rPh>
    <rPh sb="20" eb="22">
      <t>キニュウ</t>
    </rPh>
    <rPh sb="30" eb="32">
      <t>ジュショウ</t>
    </rPh>
    <rPh sb="51" eb="52">
      <t>フク</t>
    </rPh>
    <rPh sb="60" eb="62">
      <t>ジンブツ</t>
    </rPh>
    <rPh sb="76" eb="77">
      <t>カマ</t>
    </rPh>
    <phoneticPr fontId="1"/>
  </si>
  <si>
    <t>研究開始（契約締結後）から研究終了までに「発表した」日付順にご記入ください。複数日にわたる場合は初日をご記入ください。</t>
    <rPh sb="5" eb="7">
      <t>ケイヤク</t>
    </rPh>
    <rPh sb="7" eb="9">
      <t>テイケツ</t>
    </rPh>
    <rPh sb="9" eb="10">
      <t>ゴ</t>
    </rPh>
    <rPh sb="13" eb="15">
      <t>ケンキュウ</t>
    </rPh>
    <rPh sb="15" eb="17">
      <t>シュウリョウ</t>
    </rPh>
    <rPh sb="21" eb="23">
      <t>ハッピョウ</t>
    </rPh>
    <phoneticPr fontId="1"/>
  </si>
  <si>
    <t>受賞等タイトル等</t>
    <rPh sb="0" eb="3">
      <t>ジュショウナド</t>
    </rPh>
    <rPh sb="7" eb="8">
      <t>トウ</t>
    </rPh>
    <phoneticPr fontId="1"/>
  </si>
  <si>
    <t>外国共同受賞等機関</t>
    <phoneticPr fontId="1"/>
  </si>
  <si>
    <t>受賞等タイトル等</t>
    <rPh sb="0" eb="2">
      <t>ジュショウ</t>
    </rPh>
    <rPh sb="2" eb="3">
      <t>トウ</t>
    </rPh>
    <rPh sb="7" eb="8">
      <t>トウ</t>
    </rPh>
    <phoneticPr fontId="1"/>
  </si>
  <si>
    <t>左端から代表研究者、研究分担者（再受託者を含む）を略称でご記入ください。対象となる法人セルに「〇」（プルダウン選択）を付してください。</t>
    <rPh sb="10" eb="12">
      <t>ケンキュウ</t>
    </rPh>
    <rPh sb="12" eb="14">
      <t>ブンタン</t>
    </rPh>
    <rPh sb="14" eb="15">
      <t>シャ</t>
    </rPh>
    <rPh sb="25" eb="27">
      <t>リャクショウ</t>
    </rPh>
    <rPh sb="36" eb="38">
      <t>タイショウ</t>
    </rPh>
    <rPh sb="41" eb="43">
      <t>ホウジン</t>
    </rPh>
    <rPh sb="55" eb="57">
      <t>センタク</t>
    </rPh>
    <rPh sb="59" eb="60">
      <t>フ</t>
    </rPh>
    <phoneticPr fontId="1"/>
  </si>
  <si>
    <t>報告は、代表研究者が課題毎にとりまとめてこのシートに記入の上、９月末、翌３月末に本ファイルをNICT担当者宛にご提出ください。 ご提出の際、原稿等の添付資料は必要ありません</t>
    <rPh sb="10" eb="12">
      <t>カダイ</t>
    </rPh>
    <rPh sb="12" eb="13">
      <t>ゴト</t>
    </rPh>
    <phoneticPr fontId="1"/>
  </si>
  <si>
    <t xml:space="preserve">【成果概要書、成果概要図、評価ヒアリング用集計表（自動集計につき入力不要）】 </t>
    <rPh sb="3" eb="5">
      <t>ガイヨウ</t>
    </rPh>
    <rPh sb="13" eb="15">
      <t>ヒョウカ</t>
    </rPh>
    <phoneticPr fontId="1"/>
  </si>
  <si>
    <t>課題名：</t>
    <rPh sb="2" eb="3">
      <t>メイ</t>
    </rPh>
    <phoneticPr fontId="1"/>
  </si>
  <si>
    <t>個別課題名：</t>
    <rPh sb="0" eb="2">
      <t>コベツ</t>
    </rPh>
    <rPh sb="2" eb="4">
      <t>カダイ</t>
    </rPh>
    <rPh sb="4" eb="5">
      <t>メイ</t>
    </rPh>
    <phoneticPr fontId="1"/>
  </si>
  <si>
    <t>個別課題毎公募の課題の場合は、個別課題（課題ア、イ、・・・）を記入してください。無い場合は空欄としてください。</t>
    <rPh sb="31" eb="33">
      <t>キニュウ</t>
    </rPh>
    <rPh sb="40" eb="41">
      <t>ナ</t>
    </rPh>
    <rPh sb="42" eb="44">
      <t>バアイ</t>
    </rPh>
    <rPh sb="45" eb="47">
      <t>クウラン</t>
    </rPh>
    <phoneticPr fontId="1"/>
  </si>
  <si>
    <t>標準化を目的にした寄書、提案。ITU、ISOなどの公的国際標準化機関への直接的標準化提案だけではなく、標準化を目指したフォーラムなどの団体・グループへの提案や、WG設立への提案を含みます。
（注：国際、国内の区別、基本方針、新規定の提案、記述の修正などの区分についてご記入ください。）</t>
    <phoneticPr fontId="1"/>
  </si>
  <si>
    <t>提出日：</t>
    <rPh sb="0" eb="2">
      <t>テイシュツ</t>
    </rPh>
    <rPh sb="2" eb="3">
      <t>ビ</t>
    </rPh>
    <phoneticPr fontId="1"/>
  </si>
  <si>
    <t>999A01</t>
    <phoneticPr fontId="1"/>
  </si>
  <si>
    <t>■　疑義があればNICT担当者へご相談ください。</t>
    <rPh sb="12" eb="15">
      <t>タントウシャ</t>
    </rPh>
    <phoneticPr fontId="7"/>
  </si>
  <si>
    <t>受託者（法人名）</t>
    <phoneticPr fontId="1"/>
  </si>
  <si>
    <t>受託者（法人名）</t>
    <phoneticPr fontId="1"/>
  </si>
  <si>
    <t>Ａ</t>
    <phoneticPr fontId="1"/>
  </si>
  <si>
    <t>Ｂ</t>
    <phoneticPr fontId="1"/>
  </si>
  <si>
    <t>注：未発表、未実施のものは集計対象になりません。</t>
    <phoneticPr fontId="1"/>
  </si>
  <si>
    <t>注：未発表、未実施のものは集計対象になりません。</t>
    <phoneticPr fontId="1"/>
  </si>
  <si>
    <t>代表研究者およびすべての研究分担者の正式法人名を記入してください。</t>
    <rPh sb="0" eb="2">
      <t>ダイヒョウ</t>
    </rPh>
    <rPh sb="2" eb="5">
      <t>ケンキュウシャ</t>
    </rPh>
    <rPh sb="12" eb="14">
      <t>ケンキュウ</t>
    </rPh>
    <rPh sb="14" eb="16">
      <t>ブンタン</t>
    </rPh>
    <rPh sb="16" eb="17">
      <t>シャ</t>
    </rPh>
    <rPh sb="18" eb="20">
      <t>セイシキ</t>
    </rPh>
    <rPh sb="20" eb="22">
      <t>ホウジン</t>
    </rPh>
    <rPh sb="22" eb="23">
      <t>メイ</t>
    </rPh>
    <rPh sb="24" eb="26">
      <t>キニュウ</t>
    </rPh>
    <phoneticPr fontId="1"/>
  </si>
  <si>
    <t>採択番号（５桁or６桁）を記入してください。、</t>
    <rPh sb="0" eb="2">
      <t>サイタク</t>
    </rPh>
    <rPh sb="2" eb="4">
      <t>バンゴウ</t>
    </rPh>
    <rPh sb="6" eb="7">
      <t>ケタ</t>
    </rPh>
    <rPh sb="10" eb="11">
      <t>ケタ</t>
    </rPh>
    <rPh sb="13" eb="15">
      <t>キニュウ</t>
    </rPh>
    <phoneticPr fontId="1"/>
  </si>
  <si>
    <t>「様式２－６　外部発表一覧表」は研究開発成果概要書、同概要図、同成果報告書および中間、終了評価ヒアリングで使用し、集計値は公表されます。</t>
    <rPh sb="16" eb="18">
      <t>ケンキュウ</t>
    </rPh>
    <rPh sb="18" eb="20">
      <t>カイハツ</t>
    </rPh>
    <rPh sb="22" eb="25">
      <t>ガイヨウショ</t>
    </rPh>
    <rPh sb="26" eb="27">
      <t>ドウ</t>
    </rPh>
    <rPh sb="27" eb="29">
      <t>ガイヨウ</t>
    </rPh>
    <rPh sb="29" eb="30">
      <t>ズ</t>
    </rPh>
    <rPh sb="31" eb="32">
      <t>ドウ</t>
    </rPh>
    <rPh sb="32" eb="34">
      <t>セイカ</t>
    </rPh>
    <rPh sb="34" eb="37">
      <t>ホウコクショ</t>
    </rPh>
    <rPh sb="53" eb="55">
      <t>シヨウ</t>
    </rPh>
    <rPh sb="57" eb="59">
      <t>シュウケイ</t>
    </rPh>
    <rPh sb="59" eb="60">
      <t>チ</t>
    </rPh>
    <rPh sb="61" eb="63">
      <t>コウヒョウ</t>
    </rPh>
    <phoneticPr fontId="1"/>
  </si>
  <si>
    <t>研究成果の実施（事業化、商品化、オープンソースなど）をした場合は、「様式２－４　知的財産権実施届出書」の届出を必ずお願いします。</t>
    <rPh sb="29" eb="31">
      <t>バアイ</t>
    </rPh>
    <rPh sb="55" eb="56">
      <t>カナラ</t>
    </rPh>
    <phoneticPr fontId="1"/>
  </si>
  <si>
    <t>受託者（法人名）</t>
    <phoneticPr fontId="1"/>
  </si>
  <si>
    <t>C2.収録論文</t>
    <phoneticPr fontId="7"/>
  </si>
  <si>
    <t>〇〇良夫、△△太郎、□□次郎（NICT）</t>
    <rPh sb="12" eb="14">
      <t>ジロウ</t>
    </rPh>
    <phoneticPr fontId="1"/>
  </si>
  <si>
    <t>「B.小論文」「C1.査読済収録論文」「C2.収録論文」「D.機関誌論文」「E.著書等」「F.学術解説」「G.一般口頭発表」「H.その他資料」の合計</t>
    <rPh sb="3" eb="4">
      <t>ショウ</t>
    </rPh>
    <rPh sb="4" eb="6">
      <t>ロンブン</t>
    </rPh>
    <rPh sb="11" eb="13">
      <t>サドク</t>
    </rPh>
    <rPh sb="13" eb="14">
      <t>スミ</t>
    </rPh>
    <rPh sb="14" eb="16">
      <t>シュウロク</t>
    </rPh>
    <rPh sb="16" eb="18">
      <t>ロンブン</t>
    </rPh>
    <rPh sb="31" eb="34">
      <t>キカンシ</t>
    </rPh>
    <rPh sb="34" eb="36">
      <t>ロンブン</t>
    </rPh>
    <rPh sb="40" eb="42">
      <t>チョショ</t>
    </rPh>
    <rPh sb="42" eb="43">
      <t>トウ</t>
    </rPh>
    <rPh sb="47" eb="49">
      <t>ガクジュツ</t>
    </rPh>
    <rPh sb="49" eb="51">
      <t>カイセツ</t>
    </rPh>
    <rPh sb="55" eb="57">
      <t>イッパン</t>
    </rPh>
    <rPh sb="57" eb="59">
      <t>コウトウ</t>
    </rPh>
    <rPh sb="59" eb="61">
      <t>ハッピョウ</t>
    </rPh>
    <rPh sb="67" eb="68">
      <t>タ</t>
    </rPh>
    <rPh sb="68" eb="70">
      <t>シリョウ</t>
    </rPh>
    <rPh sb="72" eb="74">
      <t>ゴウケイ</t>
    </rPh>
    <phoneticPr fontId="1"/>
  </si>
  <si>
    <t>C1.査読済収録論文</t>
    <rPh sb="3" eb="5">
      <t>サドク</t>
    </rPh>
    <rPh sb="5" eb="6">
      <t>スミ</t>
    </rPh>
    <phoneticPr fontId="7"/>
  </si>
  <si>
    <t>１．論文等発表（A.研究論文、B.小論文、C1.査読付収録論文、C2.収録論文、D.機関誌論文、E.著作等、F.学術解説等、G.一般口頭発表、H.その他資料）</t>
    <rPh sb="24" eb="26">
      <t>サドク</t>
    </rPh>
    <rPh sb="26" eb="27">
      <t>ツ</t>
    </rPh>
    <phoneticPr fontId="1"/>
  </si>
  <si>
    <t>C1.査読付収録論文</t>
  </si>
  <si>
    <t>C2.収録論文</t>
  </si>
  <si>
    <t>※C1.査読付収録論文とC2.収録論文の合計値</t>
    <phoneticPr fontId="1"/>
  </si>
  <si>
    <t>本様式に記入いただくのは、委託研究契約締結後の発表に限ります。ただし、契約締結後であっても受託者独自の知見に基づく論文等は成果として記入しないでください。</t>
    <rPh sb="0" eb="1">
      <t>ホン</t>
    </rPh>
    <rPh sb="1" eb="3">
      <t>ヨウシキ</t>
    </rPh>
    <rPh sb="4" eb="6">
      <t>キニュウ</t>
    </rPh>
    <rPh sb="23" eb="25">
      <t>ハッピョウ</t>
    </rPh>
    <rPh sb="66" eb="68">
      <t>キニュウ</t>
    </rPh>
    <phoneticPr fontId="1"/>
  </si>
  <si>
    <r>
      <t>共著の場合、共著者全ての氏名をご記入ください。なお、発表者に「年度別実施計画書」に記入された研究員が必ず含まれていること。</t>
    </r>
    <r>
      <rPr>
        <b/>
        <u/>
        <sz val="9"/>
        <rFont val="ＭＳ Ｐゴシック"/>
        <family val="3"/>
        <charset val="128"/>
      </rPr>
      <t>共著者にNICT職員が含まれる場合は、氏名（NICT)と明記してください。</t>
    </r>
    <rPh sb="0" eb="2">
      <t>キョウチョ</t>
    </rPh>
    <rPh sb="3" eb="5">
      <t>バアイ</t>
    </rPh>
    <rPh sb="9" eb="10">
      <t>スベ</t>
    </rPh>
    <rPh sb="12" eb="14">
      <t>シメイ</t>
    </rPh>
    <rPh sb="16" eb="18">
      <t>キニュウ</t>
    </rPh>
    <rPh sb="26" eb="28">
      <t>ハッピョウ</t>
    </rPh>
    <rPh sb="28" eb="29">
      <t>シャ</t>
    </rPh>
    <rPh sb="41" eb="43">
      <t>キニュウ</t>
    </rPh>
    <rPh sb="50" eb="51">
      <t>カナラ</t>
    </rPh>
    <rPh sb="52" eb="53">
      <t>フク</t>
    </rPh>
    <rPh sb="61" eb="64">
      <t>キョウチョシャ</t>
    </rPh>
    <rPh sb="69" eb="71">
      <t>ショクイン</t>
    </rPh>
    <rPh sb="72" eb="73">
      <t>フク</t>
    </rPh>
    <rPh sb="76" eb="78">
      <t>バアイ</t>
    </rPh>
    <rPh sb="80" eb="82">
      <t>シメイ</t>
    </rPh>
    <rPh sb="89" eb="91">
      <t>メイキ</t>
    </rPh>
    <phoneticPr fontId="1"/>
  </si>
  <si>
    <t>副題を記入してください。無い場合は空欄としてください。</t>
    <rPh sb="3" eb="5">
      <t>キニュウ</t>
    </rPh>
    <rPh sb="12" eb="13">
      <t>ナ</t>
    </rPh>
    <rPh sb="14" eb="16">
      <t>バアイ</t>
    </rPh>
    <rPh sb="17" eb="19">
      <t>クウラン</t>
    </rPh>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</si>
  <si>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に掲載されたオリジナル論文で、小論文、研究速報、寄書、レター、ショートノート、等。</t>
    </r>
    <phoneticPr fontId="1"/>
  </si>
  <si>
    <t>C1.査読付収録論文※</t>
    <rPh sb="5" eb="6">
      <t>ツ</t>
    </rPh>
    <phoneticPr fontId="1"/>
  </si>
  <si>
    <t>C2.収録論文※</t>
    <phoneticPr fontId="1"/>
  </si>
  <si>
    <r>
      <t>学会等の学術団体が発行もしくは編集し定期的に刊行される</t>
    </r>
    <r>
      <rPr>
        <b/>
        <u/>
        <sz val="9"/>
        <rFont val="ＭＳ Ｐゴシック"/>
        <family val="3"/>
        <charset val="128"/>
      </rPr>
      <t>正式な査読過程のある学術雑誌</t>
    </r>
    <r>
      <rPr>
        <sz val="9"/>
        <rFont val="ＭＳ Ｐゴシック"/>
        <family val="3"/>
        <charset val="128"/>
      </rPr>
      <t>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t>
    </r>
    <rPh sb="222" eb="224">
      <t>ブンルイ</t>
    </rPh>
    <phoneticPr fontId="1"/>
  </si>
  <si>
    <t>著作本全般、分担で執筆した場合、概ね１章以上を分担しているもの。
（注：他は「H.その他資料」に分類してください。）</t>
    <rPh sb="48" eb="50">
      <t>ブンルイ</t>
    </rPh>
    <phoneticPr fontId="1"/>
  </si>
  <si>
    <t>研究論文に準ずる内容であるが、必ずしもオリジナリティを要求されない、あるいは正式な査読過程のない論文もしくは解説記事。
（注：ショートノートに準ずるものは「H．その他資料」に分類してください。）</t>
    <rPh sb="82" eb="83">
      <t>タ</t>
    </rPh>
    <rPh sb="83" eb="85">
      <t>シリョウ</t>
    </rPh>
    <rPh sb="87" eb="89">
      <t>ブンルイ</t>
    </rPh>
    <phoneticPr fontId="1"/>
  </si>
  <si>
    <r>
      <rPr>
        <b/>
        <sz val="9"/>
        <rFont val="ＭＳ Ｐゴシック"/>
        <family val="3"/>
        <charset val="128"/>
      </rPr>
      <t>提出時に追記修正がある時は「</t>
    </r>
    <r>
      <rPr>
        <b/>
        <sz val="9"/>
        <color rgb="FFFF0000"/>
        <rFont val="ＭＳ Ｐゴシック"/>
        <family val="3"/>
        <charset val="128"/>
      </rPr>
      <t>赤字</t>
    </r>
    <r>
      <rPr>
        <b/>
        <sz val="9"/>
        <rFont val="ＭＳ Ｐゴシック"/>
        <family val="3"/>
        <charset val="128"/>
      </rPr>
      <t>」で示してください。</t>
    </r>
    <phoneticPr fontId="1"/>
  </si>
  <si>
    <t>上記以外や、アブストラクト集のみの場合</t>
    <rPh sb="0" eb="2">
      <t>ジョウキ</t>
    </rPh>
    <rPh sb="2" eb="4">
      <t>イガイ</t>
    </rPh>
    <rPh sb="13" eb="14">
      <t>シュウ</t>
    </rPh>
    <rPh sb="17" eb="19">
      <t>バアイ</t>
    </rPh>
    <phoneticPr fontId="7"/>
  </si>
  <si>
    <t>学会の定期講演会、研究集会、シンポジウム、セミナー、講演会の口頭発表で、「C1 査読付収録論文」、「C2収録論文」ではないもの。
【例：信学会総合大会、信学会ソサイエティ大会、物理学会年次大会】
（注：基調講演、招待講演、依頼講演については、その旨を採録情報欄へご記入ください。）</t>
    <rPh sb="40" eb="42">
      <t>サドク</t>
    </rPh>
    <rPh sb="42" eb="43">
      <t>ツ</t>
    </rPh>
    <rPh sb="52" eb="54">
      <t>シュウロク</t>
    </rPh>
    <rPh sb="54" eb="56">
      <t>ロンブン</t>
    </rPh>
    <phoneticPr fontId="1"/>
  </si>
  <si>
    <r>
      <t>「C1.査読済収録論文」、または「C2.収録論文」として区分して記載していた論文が、</t>
    </r>
    <r>
      <rPr>
        <b/>
        <sz val="12"/>
        <color rgb="FFFF0000"/>
        <rFont val="HG丸ｺﾞｼｯｸM-PRO"/>
        <family val="3"/>
        <charset val="128"/>
      </rPr>
      <t>正式な査読過程を経て学術雑誌に掲載される場合は、「A.研究論文」または「B.小論文」の区分で新規に追加記入します。</t>
    </r>
    <r>
      <rPr>
        <sz val="12"/>
        <rFont val="HG丸ｺﾞｼｯｸM-PRO"/>
        <family val="3"/>
        <charset val="128"/>
      </rPr>
      <t>元のＣ１、Ｃ２の区分で記載されている行は、区分を「</t>
    </r>
    <r>
      <rPr>
        <b/>
        <sz val="12"/>
        <color rgb="FFFF0000"/>
        <rFont val="HG丸ｺﾞｼｯｸM-PRO"/>
        <family val="3"/>
        <charset val="128"/>
      </rPr>
      <t>G.一般口頭発表</t>
    </r>
    <r>
      <rPr>
        <sz val="12"/>
        <color rgb="FFFF0000"/>
        <rFont val="HG丸ｺﾞｼｯｸM-PRO"/>
        <family val="3"/>
        <charset val="128"/>
      </rPr>
      <t>」</t>
    </r>
    <r>
      <rPr>
        <sz val="12"/>
        <rFont val="HG丸ｺﾞｼｯｸM-PRO"/>
        <family val="3"/>
        <charset val="128"/>
      </rPr>
      <t>に変更します。</t>
    </r>
    <rPh sb="4" eb="6">
      <t>サドク</t>
    </rPh>
    <rPh sb="6" eb="7">
      <t>スミ</t>
    </rPh>
    <rPh sb="20" eb="22">
      <t>シュウロク</t>
    </rPh>
    <rPh sb="22" eb="24">
      <t>ロンブン</t>
    </rPh>
    <rPh sb="28" eb="30">
      <t>クブン</t>
    </rPh>
    <rPh sb="32" eb="34">
      <t>キサイ</t>
    </rPh>
    <rPh sb="38" eb="40">
      <t>ロンブン</t>
    </rPh>
    <rPh sb="85" eb="87">
      <t>クブン</t>
    </rPh>
    <rPh sb="88" eb="90">
      <t>シンキ</t>
    </rPh>
    <rPh sb="91" eb="93">
      <t>ツイカ</t>
    </rPh>
    <rPh sb="93" eb="95">
      <t>キニュウ</t>
    </rPh>
    <rPh sb="99" eb="100">
      <t>モト</t>
    </rPh>
    <rPh sb="107" eb="109">
      <t>クブン</t>
    </rPh>
    <rPh sb="110" eb="112">
      <t>キサイ</t>
    </rPh>
    <rPh sb="117" eb="118">
      <t>ギョウ</t>
    </rPh>
    <rPh sb="120" eb="122">
      <t>クブン</t>
    </rPh>
    <rPh sb="126" eb="128">
      <t>イッパン</t>
    </rPh>
    <rPh sb="128" eb="130">
      <t>コウトウ</t>
    </rPh>
    <rPh sb="130" eb="132">
      <t>ハッピョウ</t>
    </rPh>
    <rPh sb="134" eb="136">
      <t>ヘンコウ</t>
    </rPh>
    <phoneticPr fontId="7"/>
  </si>
  <si>
    <r>
      <t>※収録論文の共通事項
◆要約等のみの場合は「G.一般口頭発表」としてください。
◆</t>
    </r>
    <r>
      <rPr>
        <b/>
        <u/>
        <sz val="9"/>
        <rFont val="ＭＳ Ｐゴシック"/>
        <family val="3"/>
        <charset val="128"/>
      </rPr>
      <t>収録論文が、以降の正式な査読過程を経て学術雑誌に掲載された場合</t>
    </r>
    <r>
      <rPr>
        <sz val="9"/>
        <rFont val="ＭＳ Ｐゴシック"/>
        <family val="3"/>
        <charset val="128"/>
      </rPr>
      <t xml:space="preserve">は、新規に、「A.研究論文」または「B.小論文」の区分で追加記入し、元の行の区分を「G.一般口頭発表」に変更してください。
</t>
    </r>
    <r>
      <rPr>
        <b/>
        <sz val="9"/>
        <color rgb="FFFF0000"/>
        <rFont val="ＭＳ Ｐゴシック"/>
        <family val="3"/>
        <charset val="128"/>
      </rPr>
      <t>◆C1,C2と、「G.一般口頭発表」を重複して記載しないよう、ご注意ください。</t>
    </r>
    <rPh sb="74" eb="76">
      <t>シンキ</t>
    </rPh>
    <rPh sb="97" eb="99">
      <t>クブン</t>
    </rPh>
    <rPh sb="100" eb="102">
      <t>ツイカ</t>
    </rPh>
    <rPh sb="102" eb="104">
      <t>キニュウ</t>
    </rPh>
    <rPh sb="106" eb="107">
      <t>モト</t>
    </rPh>
    <rPh sb="108" eb="109">
      <t>ギョウ</t>
    </rPh>
    <rPh sb="110" eb="112">
      <t>クブン</t>
    </rPh>
    <rPh sb="116" eb="118">
      <t>イッパン</t>
    </rPh>
    <rPh sb="118" eb="120">
      <t>コウトウ</t>
    </rPh>
    <rPh sb="120" eb="122">
      <t>ハッピョウ</t>
    </rPh>
    <rPh sb="124" eb="126">
      <t>ヘンコウ</t>
    </rPh>
    <rPh sb="153" eb="155">
      <t>ジュウフク</t>
    </rPh>
    <rPh sb="157" eb="159">
      <t>キサイ</t>
    </rPh>
    <rPh sb="166" eb="168">
      <t>チュウイ</t>
    </rPh>
    <phoneticPr fontId="1"/>
  </si>
  <si>
    <r>
      <t>学会の定期講演会、研究集会、シンポジウム等で口頭発表された後、プロシーディングとして刊行されたFull Paperに準ずる論文や予稿、論文形式のもので、</t>
    </r>
    <r>
      <rPr>
        <b/>
        <u/>
        <sz val="9"/>
        <rFont val="ＭＳ Ｐゴシック"/>
        <family val="3"/>
        <charset val="128"/>
      </rPr>
      <t>査読過程が有る</t>
    </r>
    <r>
      <rPr>
        <sz val="9"/>
        <rFont val="ＭＳ Ｐゴシック"/>
        <family val="3"/>
        <charset val="128"/>
      </rPr>
      <t>もの。【例：ECOC　など】</t>
    </r>
    <rPh sb="58" eb="59">
      <t>ジュン</t>
    </rPh>
    <rPh sb="76" eb="78">
      <t>サドク</t>
    </rPh>
    <rPh sb="78" eb="80">
      <t>カテイ</t>
    </rPh>
    <rPh sb="81" eb="82">
      <t>ア</t>
    </rPh>
    <phoneticPr fontId="1"/>
  </si>
  <si>
    <r>
      <t>学会の定期講演会、研究集会、シンポジウム等で口頭発表された後、プロシーディングとして刊行されたFull Paperに準ずる論文や予稿、論文形式のもので、</t>
    </r>
    <r>
      <rPr>
        <b/>
        <u/>
        <sz val="9"/>
        <rFont val="ＭＳ Ｐゴシック"/>
        <family val="3"/>
        <charset val="128"/>
      </rPr>
      <t>査読過程が無い</t>
    </r>
    <r>
      <rPr>
        <sz val="9"/>
        <rFont val="ＭＳ Ｐゴシック"/>
        <family val="3"/>
        <charset val="128"/>
      </rPr>
      <t xml:space="preserve">もの。【例：信学会研究会　など】
基調講演、招待講演などで、査読過程が無く、プロシーディングとして刊行されるもの。 </t>
    </r>
    <rPh sb="58" eb="59">
      <t>ジュン</t>
    </rPh>
    <phoneticPr fontId="1"/>
  </si>
  <si>
    <r>
      <t>プロシーディングとして刊行されたFull Paperに準ずる論文や予稿、論文形式で</t>
    </r>
    <r>
      <rPr>
        <b/>
        <u/>
        <sz val="12"/>
        <rFont val="HG丸ｺﾞｼｯｸM-PRO"/>
        <family val="3"/>
        <charset val="128"/>
      </rPr>
      <t>査読過程の有る</t>
    </r>
    <r>
      <rPr>
        <sz val="12"/>
        <rFont val="HG丸ｺﾞｼｯｸM-PRO"/>
        <family val="3"/>
        <charset val="128"/>
      </rPr>
      <t>もの?</t>
    </r>
    <rPh sb="27" eb="28">
      <t>ジュン</t>
    </rPh>
    <rPh sb="41" eb="43">
      <t>サドク</t>
    </rPh>
    <rPh sb="43" eb="45">
      <t>カテイ</t>
    </rPh>
    <rPh sb="46" eb="47">
      <t>ア</t>
    </rPh>
    <phoneticPr fontId="7"/>
  </si>
  <si>
    <r>
      <t>プロシーディングとして刊行されたFull Paperに準ずる論文や予稿、論文形式で</t>
    </r>
    <r>
      <rPr>
        <b/>
        <u/>
        <sz val="12"/>
        <rFont val="HG丸ｺﾞｼｯｸM-PRO"/>
        <family val="3"/>
        <charset val="128"/>
      </rPr>
      <t>査読過程の無い</t>
    </r>
    <r>
      <rPr>
        <sz val="12"/>
        <rFont val="HG丸ｺﾞｼｯｸM-PRO"/>
        <family val="3"/>
        <charset val="128"/>
      </rPr>
      <t>もの?</t>
    </r>
    <rPh sb="27" eb="28">
      <t>ジュン</t>
    </rPh>
    <rPh sb="41" eb="43">
      <t>サドク</t>
    </rPh>
    <rPh sb="43" eb="45">
      <t>カテイ</t>
    </rPh>
    <rPh sb="46" eb="47">
      <t>ナ</t>
    </rPh>
    <phoneticPr fontId="7"/>
  </si>
  <si>
    <t>研究開発課題名：</t>
    <rPh sb="0" eb="2">
      <t>ケンキュウ</t>
    </rPh>
    <rPh sb="2" eb="4">
      <t>カイハツ</t>
    </rPh>
    <rPh sb="6" eb="7">
      <t>メイ</t>
    </rPh>
    <phoneticPr fontId="1"/>
  </si>
  <si>
    <t>C2.収録論文</t>
    <phoneticPr fontId="1"/>
  </si>
  <si>
    <t>C1.査読付収録論文</t>
    <rPh sb="3" eb="5">
      <t>サドク</t>
    </rPh>
    <rPh sb="5" eb="6">
      <t>ツ</t>
    </rPh>
    <phoneticPr fontId="1"/>
  </si>
  <si>
    <t>様式2-6 (2019-1)</t>
    <rPh sb="0" eb="2">
      <t>ヨウシキ</t>
    </rPh>
    <phoneticPr fontId="1"/>
  </si>
  <si>
    <t>外部発表一覧表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</si>
</sst>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
      <b/>
      <u/>
      <sz val="9"/>
      <name val="ＭＳ Ｐゴシック"/>
      <family val="3"/>
      <charset val="128"/>
    </font>
    <font>
      <sz val="6"/>
      <name val="HG丸ｺﾞｼｯｸM-PRO"/>
      <family val="3"/>
      <charset val="128"/>
    </font>
    <font>
      <sz val="16"/>
      <name val="HG丸ｺﾞｼｯｸM-PRO"/>
      <family val="3"/>
      <charset val="128"/>
    </font>
    <font>
      <sz val="12"/>
      <name val="HG丸ｺﾞｼｯｸM-PRO"/>
      <family val="3"/>
      <charset val="128"/>
    </font>
    <font>
      <b/>
      <sz val="11"/>
      <name val="ＭＳ Ｐゴシック"/>
      <family val="3"/>
      <charset val="128"/>
    </font>
    <font>
      <sz val="12"/>
      <color theme="1"/>
      <name val="HG丸ｺﾞｼｯｸM-PRO"/>
      <family val="3"/>
      <charset val="128"/>
    </font>
    <font>
      <sz val="9"/>
      <color rgb="FFFF0000"/>
      <name val="ＭＳ Ｐゴシック"/>
      <family val="3"/>
      <charset val="128"/>
    </font>
    <font>
      <b/>
      <sz val="9"/>
      <color theme="0"/>
      <name val="ＭＳ Ｐゴシック"/>
      <family val="3"/>
      <charset val="128"/>
    </font>
    <font>
      <sz val="11"/>
      <color theme="1"/>
      <name val="HG丸ｺﾞｼｯｸM-PRO"/>
      <family val="3"/>
      <charset val="128"/>
    </font>
    <font>
      <sz val="16"/>
      <color theme="1"/>
      <name val="HG丸ｺﾞｼｯｸM-PRO"/>
      <family val="3"/>
      <charset val="128"/>
    </font>
    <font>
      <strike/>
      <sz val="9"/>
      <color rgb="FFFF0000"/>
      <name val="ＭＳ Ｐゴシック"/>
      <family val="3"/>
      <charset val="128"/>
    </font>
    <font>
      <sz val="12"/>
      <color rgb="FFFF0000"/>
      <name val="HG丸ｺﾞｼｯｸM-PRO"/>
      <family val="3"/>
      <charset val="128"/>
    </font>
    <font>
      <sz val="11"/>
      <color rgb="FFFF0000"/>
      <name val="ＭＳ Ｐゴシック"/>
      <family val="3"/>
      <charset val="128"/>
    </font>
    <font>
      <sz val="9"/>
      <color theme="0"/>
      <name val="ＭＳ Ｐゴシック"/>
      <family val="3"/>
      <charset val="128"/>
    </font>
    <font>
      <b/>
      <sz val="8"/>
      <color indexed="81"/>
      <name val="ＭＳ Ｐゴシック"/>
      <family val="3"/>
      <charset val="128"/>
    </font>
    <font>
      <sz val="10"/>
      <name val="ＭＳ Ｐゴシック"/>
      <family val="3"/>
      <charset val="128"/>
    </font>
    <font>
      <sz val="14"/>
      <name val="ＭＳ Ｐゴシック"/>
      <family val="3"/>
      <charset val="128"/>
    </font>
    <font>
      <b/>
      <sz val="9"/>
      <color rgb="FFFF0000"/>
      <name val="ＭＳ Ｐゴシック"/>
      <family val="3"/>
      <charset val="128"/>
    </font>
    <font>
      <b/>
      <u/>
      <sz val="12"/>
      <name val="HG丸ｺﾞｼｯｸM-PRO"/>
      <family val="3"/>
      <charset val="128"/>
    </font>
    <font>
      <b/>
      <sz val="12"/>
      <color rgb="FFFF0000"/>
      <name val="HG丸ｺﾞｼｯｸM-PRO"/>
      <family val="3"/>
      <charset val="128"/>
    </font>
    <font>
      <b/>
      <sz val="12"/>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lightUp"/>
    </fill>
    <fill>
      <patternFill patternType="solid">
        <fgColor theme="0"/>
        <bgColor indexed="64"/>
      </patternFill>
    </fill>
    <fill>
      <patternFill patternType="solid">
        <fgColor rgb="FFEBFFFF"/>
        <bgColor indexed="64"/>
      </patternFill>
    </fill>
    <fill>
      <patternFill patternType="solid">
        <fgColor theme="6" tint="0.79998168889431442"/>
        <bgColor indexed="64"/>
      </patternFill>
    </fill>
    <fill>
      <patternFill patternType="lightUp">
        <bgColor theme="0"/>
      </patternFill>
    </fill>
  </fills>
  <borders count="52">
    <border>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1" fillId="0" borderId="0">
      <alignment vertical="center"/>
    </xf>
  </cellStyleXfs>
  <cellXfs count="310">
    <xf numFmtId="0" fontId="0" fillId="0" borderId="0" xfId="0"/>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Fill="1" applyAlignment="1" applyProtection="1">
      <alignment horizontal="right" vertical="center"/>
    </xf>
    <xf numFmtId="0" fontId="5"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xf>
    <xf numFmtId="0" fontId="5" fillId="0" borderId="0" xfId="0" applyFont="1" applyAlignment="1" applyProtection="1">
      <alignment vertical="center" wrapText="1"/>
      <protection locked="0"/>
    </xf>
    <xf numFmtId="0" fontId="4" fillId="0" borderId="0" xfId="0" applyFont="1" applyBorder="1" applyAlignment="1" applyProtection="1">
      <alignment horizontal="left" vertical="center"/>
    </xf>
    <xf numFmtId="0" fontId="5" fillId="0" borderId="0" xfId="0" applyFont="1" applyAlignment="1" applyProtection="1">
      <alignment horizontal="right" vertical="center"/>
    </xf>
    <xf numFmtId="0" fontId="5" fillId="0" borderId="0" xfId="0" applyFont="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Alignment="1" applyProtection="1">
      <alignment horizontal="right" vertical="center" wrapText="1"/>
    </xf>
    <xf numFmtId="0" fontId="5" fillId="0" borderId="0"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14" fontId="5" fillId="0" borderId="0" xfId="0" applyNumberFormat="1" applyFont="1" applyAlignment="1" applyProtection="1">
      <alignment vertical="center"/>
    </xf>
    <xf numFmtId="0" fontId="5" fillId="0" borderId="0" xfId="0" applyFont="1" applyBorder="1" applyAlignment="1" applyProtection="1">
      <alignment vertical="center"/>
    </xf>
    <xf numFmtId="0" fontId="5" fillId="0" borderId="7" xfId="0" applyFont="1" applyFill="1" applyBorder="1" applyAlignment="1" applyProtection="1">
      <alignment horizontal="left" vertical="center"/>
      <protection locked="0"/>
    </xf>
    <xf numFmtId="0" fontId="12" fillId="0" borderId="8" xfId="0" applyFont="1" applyBorder="1" applyAlignment="1" applyProtection="1">
      <alignment vertical="center" wrapText="1"/>
      <protection locked="0"/>
    </xf>
    <xf numFmtId="0" fontId="5" fillId="0" borderId="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Alignment="1" applyProtection="1">
      <alignment horizontal="center" vertical="center"/>
    </xf>
    <xf numFmtId="14" fontId="5" fillId="0" borderId="0" xfId="0" applyNumberFormat="1" applyFont="1" applyBorder="1" applyAlignment="1" applyProtection="1">
      <alignment horizontal="left" vertical="center" wrapText="1"/>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xf>
    <xf numFmtId="0" fontId="12" fillId="0" borderId="0" xfId="0" applyFont="1" applyBorder="1" applyAlignment="1" applyProtection="1">
      <alignment vertical="center" wrapText="1"/>
      <protection locked="0"/>
    </xf>
    <xf numFmtId="0" fontId="5" fillId="0" borderId="3" xfId="0" applyFont="1" applyBorder="1" applyAlignment="1" applyProtection="1">
      <alignment horizontal="center" vertical="center"/>
      <protection locked="0"/>
    </xf>
    <xf numFmtId="0" fontId="13" fillId="0" borderId="0" xfId="0" applyFont="1" applyAlignment="1" applyProtection="1">
      <alignment horizontal="left" vertical="center"/>
    </xf>
    <xf numFmtId="0" fontId="5" fillId="0" borderId="17" xfId="0" applyFont="1" applyBorder="1" applyAlignment="1" applyProtection="1">
      <alignment horizontal="left" vertical="center"/>
    </xf>
    <xf numFmtId="14" fontId="5" fillId="4" borderId="18" xfId="0" applyNumberFormat="1" applyFont="1" applyFill="1" applyBorder="1" applyAlignment="1" applyProtection="1">
      <alignment vertical="center" wrapText="1"/>
      <protection locked="0"/>
    </xf>
    <xf numFmtId="0" fontId="5" fillId="4" borderId="18" xfId="0"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vertical="center" wrapText="1"/>
      <protection locked="0"/>
    </xf>
    <xf numFmtId="0" fontId="5" fillId="4" borderId="5" xfId="0" applyFont="1" applyFill="1" applyBorder="1" applyAlignment="1" applyProtection="1">
      <alignment horizontal="center" vertical="center" wrapText="1"/>
      <protection locked="0"/>
    </xf>
    <xf numFmtId="14" fontId="5" fillId="4" borderId="19" xfId="0" applyNumberFormat="1" applyFont="1" applyFill="1" applyBorder="1" applyAlignment="1" applyProtection="1">
      <alignment vertical="center" wrapText="1"/>
      <protection locked="0"/>
    </xf>
    <xf numFmtId="0" fontId="5" fillId="4" borderId="19"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18" xfId="0" applyFont="1" applyFill="1" applyBorder="1" applyAlignment="1" applyProtection="1">
      <alignment vertical="center" wrapText="1"/>
      <protection locked="0"/>
    </xf>
    <xf numFmtId="0" fontId="5" fillId="4" borderId="5" xfId="0" applyFont="1" applyFill="1" applyBorder="1" applyAlignment="1" applyProtection="1">
      <alignment vertical="center" wrapText="1"/>
      <protection locked="0"/>
    </xf>
    <xf numFmtId="0" fontId="5" fillId="4" borderId="19" xfId="0" applyFont="1" applyFill="1" applyBorder="1" applyAlignment="1" applyProtection="1">
      <alignment vertical="center" wrapText="1"/>
      <protection locked="0"/>
    </xf>
    <xf numFmtId="0" fontId="5" fillId="0" borderId="0" xfId="0" applyFont="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wrapText="1"/>
      <protection locked="0"/>
    </xf>
    <xf numFmtId="49" fontId="5" fillId="4" borderId="18"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2" fillId="0" borderId="0" xfId="1" applyFont="1" applyAlignment="1" applyProtection="1">
      <alignment horizontal="left" vertical="center" wrapText="1"/>
    </xf>
    <xf numFmtId="0" fontId="2" fillId="0" borderId="0" xfId="1" applyFont="1" applyBorder="1" applyAlignment="1" applyProtection="1">
      <alignment vertical="center" wrapText="1"/>
    </xf>
    <xf numFmtId="0" fontId="5" fillId="3" borderId="5" xfId="0" applyFont="1" applyFill="1" applyBorder="1" applyAlignment="1" applyProtection="1">
      <alignment horizontal="center" vertical="center" wrapText="1"/>
    </xf>
    <xf numFmtId="176" fontId="5" fillId="0" borderId="0" xfId="0" applyNumberFormat="1" applyFont="1" applyAlignment="1" applyProtection="1">
      <alignment vertical="center"/>
    </xf>
    <xf numFmtId="14" fontId="5" fillId="4" borderId="35" xfId="0" applyNumberFormat="1" applyFont="1" applyFill="1" applyBorder="1" applyAlignment="1" applyProtection="1">
      <alignment vertical="center" wrapText="1"/>
      <protection locked="0"/>
    </xf>
    <xf numFmtId="0" fontId="5" fillId="6" borderId="2" xfId="0" applyFont="1" applyFill="1" applyBorder="1" applyAlignment="1" applyProtection="1">
      <alignment horizontal="center" vertical="center" wrapText="1"/>
    </xf>
    <xf numFmtId="0" fontId="14" fillId="0" borderId="0" xfId="1" applyFont="1" applyProtection="1">
      <alignment vertical="center"/>
    </xf>
    <xf numFmtId="0" fontId="11" fillId="0" borderId="0" xfId="1" applyProtection="1">
      <alignment vertical="center"/>
    </xf>
    <xf numFmtId="0" fontId="5" fillId="3" borderId="0" xfId="0" applyFont="1" applyFill="1" applyBorder="1" applyAlignment="1" applyProtection="1">
      <alignment horizontal="left" vertical="center"/>
      <protection locked="0"/>
    </xf>
    <xf numFmtId="0" fontId="5" fillId="3" borderId="0" xfId="0" applyFont="1" applyFill="1" applyAlignment="1" applyProtection="1">
      <alignment vertical="center"/>
      <protection locked="0"/>
    </xf>
    <xf numFmtId="0" fontId="5" fillId="4" borderId="37" xfId="0" applyFont="1" applyFill="1" applyBorder="1" applyAlignment="1" applyProtection="1">
      <alignment vertical="center" wrapText="1"/>
      <protection locked="0"/>
    </xf>
    <xf numFmtId="0" fontId="5" fillId="4" borderId="23" xfId="0" applyFont="1" applyFill="1" applyBorder="1" applyAlignment="1" applyProtection="1">
      <alignment vertical="center" wrapText="1"/>
      <protection locked="0"/>
    </xf>
    <xf numFmtId="0" fontId="5" fillId="4" borderId="38" xfId="0" applyFont="1" applyFill="1" applyBorder="1" applyAlignment="1" applyProtection="1">
      <alignment vertical="center" wrapText="1"/>
      <protection locked="0"/>
    </xf>
    <xf numFmtId="0" fontId="5" fillId="6" borderId="20" xfId="0" applyFont="1" applyFill="1" applyBorder="1" applyAlignment="1" applyProtection="1">
      <alignment vertical="center" wrapText="1"/>
      <protection locked="0"/>
    </xf>
    <xf numFmtId="0" fontId="5" fillId="6" borderId="21" xfId="0" applyFont="1" applyFill="1" applyBorder="1" applyAlignment="1" applyProtection="1">
      <alignment vertical="center" wrapText="1"/>
      <protection locked="0"/>
    </xf>
    <xf numFmtId="0" fontId="5" fillId="6" borderId="22" xfId="0" applyFont="1" applyFill="1" applyBorder="1" applyAlignment="1" applyProtection="1">
      <alignment vertical="center" wrapText="1"/>
      <protection locked="0"/>
    </xf>
    <xf numFmtId="0" fontId="5" fillId="2" borderId="20" xfId="0" applyFont="1" applyFill="1" applyBorder="1" applyAlignment="1" applyProtection="1">
      <alignment vertical="center" wrapText="1"/>
      <protection locked="0"/>
    </xf>
    <xf numFmtId="0" fontId="5" fillId="2" borderId="21"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5" borderId="39" xfId="0" applyFont="1" applyFill="1" applyBorder="1" applyAlignment="1" applyProtection="1">
      <alignment horizontal="center" vertical="center"/>
      <protection locked="0"/>
    </xf>
    <xf numFmtId="0" fontId="5" fillId="4" borderId="35" xfId="0" applyFont="1" applyFill="1" applyBorder="1" applyAlignment="1" applyProtection="1">
      <alignment vertical="center" wrapText="1"/>
      <protection locked="0"/>
    </xf>
    <xf numFmtId="49" fontId="5" fillId="4" borderId="35" xfId="0" applyNumberFormat="1"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4" borderId="40"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xf>
    <xf numFmtId="0" fontId="5" fillId="4" borderId="2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5" fillId="4" borderId="22" xfId="0" applyFont="1" applyFill="1" applyBorder="1" applyAlignment="1" applyProtection="1">
      <alignment vertical="center" wrapText="1"/>
      <protection locked="0"/>
    </xf>
    <xf numFmtId="0" fontId="5" fillId="3" borderId="0" xfId="0" applyNumberFormat="1" applyFont="1" applyFill="1" applyAlignment="1" applyProtection="1">
      <alignment vertical="center"/>
      <protection locked="0"/>
    </xf>
    <xf numFmtId="0" fontId="5" fillId="3" borderId="0" xfId="0" applyFont="1" applyFill="1" applyAlignment="1" applyProtection="1">
      <alignment horizontal="left"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protection locked="0"/>
    </xf>
    <xf numFmtId="14" fontId="5" fillId="3" borderId="0" xfId="0" applyNumberFormat="1" applyFont="1" applyFill="1" applyAlignment="1" applyProtection="1">
      <alignment vertical="center"/>
      <protection locked="0"/>
    </xf>
    <xf numFmtId="176" fontId="5" fillId="3" borderId="0" xfId="0" applyNumberFormat="1" applyFont="1" applyFill="1" applyAlignment="1" applyProtection="1">
      <alignment vertical="center"/>
      <protection locked="0"/>
    </xf>
    <xf numFmtId="0" fontId="5" fillId="3" borderId="0" xfId="0" applyNumberFormat="1" applyFont="1" applyFill="1" applyAlignment="1" applyProtection="1">
      <alignment horizontal="center" vertical="center" wrapText="1"/>
      <protection locked="0"/>
    </xf>
    <xf numFmtId="0" fontId="5" fillId="3" borderId="0" xfId="0" applyNumberFormat="1" applyFont="1" applyFill="1" applyAlignment="1" applyProtection="1">
      <alignment vertical="center" wrapText="1"/>
      <protection locked="0"/>
    </xf>
    <xf numFmtId="14" fontId="5" fillId="3" borderId="5" xfId="0" applyNumberFormat="1" applyFont="1" applyFill="1" applyBorder="1" applyAlignment="1" applyProtection="1">
      <alignment vertical="center" wrapText="1"/>
    </xf>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4" fillId="3" borderId="0" xfId="0" applyFont="1" applyFill="1" applyAlignment="1" applyProtection="1">
      <alignment vertical="center"/>
    </xf>
    <xf numFmtId="0" fontId="5" fillId="3" borderId="0" xfId="0" applyFont="1" applyFill="1" applyAlignment="1" applyProtection="1">
      <alignment horizontal="left" vertical="center" wrapText="1"/>
    </xf>
    <xf numFmtId="0" fontId="5" fillId="3" borderId="0" xfId="0" applyFont="1" applyFill="1" applyAlignment="1" applyProtection="1">
      <alignment vertical="center" wrapText="1"/>
    </xf>
    <xf numFmtId="0" fontId="5" fillId="3" borderId="29" xfId="0" applyFont="1" applyFill="1" applyBorder="1" applyAlignment="1" applyProtection="1">
      <alignment horizontal="left" vertical="center" wrapText="1"/>
    </xf>
    <xf numFmtId="0" fontId="5" fillId="3" borderId="33"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xf>
    <xf numFmtId="0" fontId="5" fillId="3" borderId="0" xfId="0" applyFont="1" applyFill="1" applyAlignment="1" applyProtection="1">
      <alignment vertical="center"/>
    </xf>
    <xf numFmtId="0" fontId="5" fillId="3" borderId="33" xfId="0" applyFont="1" applyFill="1" applyBorder="1" applyAlignment="1" applyProtection="1">
      <alignment vertical="center"/>
    </xf>
    <xf numFmtId="0" fontId="5" fillId="0" borderId="4" xfId="0" applyFont="1" applyBorder="1" applyAlignment="1" applyProtection="1">
      <alignment horizontal="center" vertical="center"/>
      <protection locked="0"/>
    </xf>
    <xf numFmtId="0" fontId="5" fillId="6" borderId="41" xfId="0" applyFont="1" applyFill="1" applyBorder="1" applyAlignment="1" applyProtection="1">
      <alignment vertical="center" wrapText="1"/>
      <protection locked="0"/>
    </xf>
    <xf numFmtId="0" fontId="5" fillId="4" borderId="41" xfId="0" applyFont="1" applyFill="1" applyBorder="1" applyAlignment="1" applyProtection="1">
      <alignment horizontal="center" vertical="center" wrapText="1"/>
      <protection locked="0"/>
    </xf>
    <xf numFmtId="0" fontId="5" fillId="2" borderId="41" xfId="0" applyFont="1" applyFill="1" applyBorder="1" applyAlignment="1" applyProtection="1">
      <alignment vertical="center" wrapText="1"/>
      <protection locked="0"/>
    </xf>
    <xf numFmtId="14" fontId="5" fillId="0" borderId="7" xfId="0" applyNumberFormat="1" applyFont="1" applyFill="1" applyBorder="1" applyAlignment="1" applyProtection="1">
      <alignment horizontal="left" vertical="center"/>
      <protection locked="0"/>
    </xf>
    <xf numFmtId="14"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14" fontId="19" fillId="0" borderId="0" xfId="0" applyNumberFormat="1" applyFont="1" applyAlignment="1" applyProtection="1">
      <alignment horizontal="left" vertical="center" wrapText="1"/>
      <protection locked="0"/>
    </xf>
    <xf numFmtId="0" fontId="5" fillId="3" borderId="29" xfId="0" applyFont="1" applyFill="1" applyBorder="1" applyAlignment="1" applyProtection="1">
      <alignment vertical="center" wrapText="1"/>
    </xf>
    <xf numFmtId="0" fontId="5" fillId="3" borderId="33" xfId="0" applyFont="1" applyFill="1" applyBorder="1" applyAlignment="1" applyProtection="1">
      <alignment vertical="center" wrapText="1"/>
    </xf>
    <xf numFmtId="0" fontId="5" fillId="3" borderId="16"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16" xfId="0" applyFont="1" applyFill="1" applyBorder="1" applyAlignment="1" applyProtection="1">
      <alignment horizontal="left" vertical="center"/>
    </xf>
    <xf numFmtId="0" fontId="5" fillId="3" borderId="15" xfId="0" applyFont="1" applyFill="1" applyBorder="1" applyAlignment="1" applyProtection="1">
      <alignment vertical="center"/>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Fill="1" applyAlignment="1" applyProtection="1">
      <alignment horizontal="right" vertical="center"/>
    </xf>
    <xf numFmtId="14" fontId="0" fillId="0" borderId="0" xfId="0" applyNumberFormat="1" applyFont="1" applyAlignment="1" applyProtection="1">
      <alignment vertical="center"/>
    </xf>
    <xf numFmtId="0" fontId="0" fillId="0" borderId="0" xfId="0" applyFont="1" applyAlignment="1" applyProtection="1">
      <alignment vertical="center"/>
    </xf>
    <xf numFmtId="0" fontId="10" fillId="0" borderId="0" xfId="0" applyFont="1" applyBorder="1" applyAlignment="1" applyProtection="1">
      <alignment horizontal="left" vertical="center"/>
    </xf>
    <xf numFmtId="14" fontId="0" fillId="0" borderId="0" xfId="0" applyNumberFormat="1"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5" xfId="0" applyNumberFormat="1" applyFont="1" applyBorder="1" applyAlignment="1" applyProtection="1">
      <alignment horizontal="left" vertical="center" wrapText="1"/>
    </xf>
    <xf numFmtId="0" fontId="0" fillId="0" borderId="5" xfId="0" applyNumberFormat="1" applyFont="1" applyBorder="1" applyAlignment="1" applyProtection="1">
      <alignment horizontal="left" vertical="center" shrinkToFit="1"/>
    </xf>
    <xf numFmtId="0" fontId="0" fillId="0" borderId="0" xfId="0" applyFont="1" applyAlignment="1" applyProtection="1">
      <alignment horizontal="center" vertical="center"/>
    </xf>
    <xf numFmtId="0" fontId="0" fillId="0" borderId="0" xfId="0" applyFont="1" applyBorder="1" applyAlignment="1" applyProtection="1">
      <alignment horizontal="left" vertical="center" wrapText="1"/>
    </xf>
    <xf numFmtId="14" fontId="0" fillId="0" borderId="0" xfId="0" applyNumberFormat="1" applyFont="1" applyBorder="1" applyAlignment="1" applyProtection="1">
      <alignment horizontal="left" vertical="center"/>
    </xf>
    <xf numFmtId="0" fontId="0" fillId="0" borderId="11" xfId="0" applyFont="1" applyFill="1" applyBorder="1" applyAlignment="1" applyProtection="1">
      <alignment horizontal="center" vertical="center" wrapText="1"/>
    </xf>
    <xf numFmtId="0" fontId="0" fillId="3" borderId="5"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5" xfId="0" applyFont="1" applyBorder="1" applyAlignment="1" applyProtection="1">
      <alignment horizontal="left" vertical="center"/>
    </xf>
    <xf numFmtId="0" fontId="0" fillId="0" borderId="0" xfId="0" applyFont="1" applyBorder="1" applyAlignment="1" applyProtection="1">
      <alignment horizontal="center" vertical="center" wrapText="1"/>
    </xf>
    <xf numFmtId="0" fontId="18" fillId="0" borderId="0" xfId="0" applyFont="1" applyFill="1" applyBorder="1" applyAlignment="1" applyProtection="1">
      <alignment horizontal="center" vertical="center" wrapText="1"/>
      <protection locked="0"/>
    </xf>
    <xf numFmtId="0" fontId="22" fillId="0" borderId="5" xfId="0" applyFont="1" applyBorder="1" applyAlignment="1" applyProtection="1">
      <alignment horizontal="center" vertical="center"/>
    </xf>
    <xf numFmtId="0" fontId="22" fillId="3" borderId="5" xfId="0" applyFont="1" applyFill="1" applyBorder="1" applyAlignment="1" applyProtection="1">
      <alignment horizontal="center" vertical="center" wrapText="1"/>
    </xf>
    <xf numFmtId="0" fontId="11" fillId="0" borderId="0" xfId="1" applyProtection="1">
      <alignment vertical="center"/>
      <protection locked="0"/>
    </xf>
    <xf numFmtId="0" fontId="0" fillId="0" borderId="5" xfId="0" applyFont="1" applyBorder="1" applyAlignment="1" applyProtection="1">
      <alignment horizontal="left" vertical="center" shrinkToFit="1"/>
    </xf>
    <xf numFmtId="0" fontId="0" fillId="0" borderId="11" xfId="0" applyFont="1" applyFill="1" applyBorder="1" applyAlignment="1" applyProtection="1">
      <alignment horizontal="left" vertical="center"/>
    </xf>
    <xf numFmtId="0" fontId="10" fillId="3" borderId="0" xfId="1" applyFont="1" applyFill="1" applyAlignment="1" applyProtection="1">
      <alignment vertical="center"/>
    </xf>
    <xf numFmtId="0" fontId="2" fillId="3" borderId="0" xfId="1" applyFont="1" applyFill="1" applyAlignment="1" applyProtection="1">
      <alignment horizontal="left" vertical="center" wrapText="1"/>
    </xf>
    <xf numFmtId="0" fontId="2" fillId="3" borderId="33" xfId="1" applyFont="1" applyFill="1" applyBorder="1" applyAlignment="1" applyProtection="1">
      <alignment vertical="center" wrapText="1"/>
    </xf>
    <xf numFmtId="0" fontId="4"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right" vertical="center"/>
    </xf>
    <xf numFmtId="14" fontId="5" fillId="3" borderId="7" xfId="0" applyNumberFormat="1" applyFont="1" applyFill="1" applyBorder="1" applyAlignment="1" applyProtection="1">
      <alignment horizontal="left" vertical="center"/>
    </xf>
    <xf numFmtId="0" fontId="5" fillId="3" borderId="0" xfId="0" applyFont="1" applyFill="1" applyAlignment="1" applyProtection="1">
      <alignment horizontal="right" vertical="center" wrapText="1"/>
    </xf>
    <xf numFmtId="0" fontId="5" fillId="3" borderId="7" xfId="0" applyFont="1" applyFill="1" applyBorder="1" applyAlignment="1" applyProtection="1">
      <alignment vertical="center" wrapText="1"/>
    </xf>
    <xf numFmtId="0" fontId="0" fillId="3" borderId="7" xfId="0" applyFill="1" applyBorder="1" applyAlignment="1" applyProtection="1">
      <alignment vertical="center"/>
    </xf>
    <xf numFmtId="0" fontId="5" fillId="3" borderId="6" xfId="0" applyFont="1" applyFill="1" applyBorder="1" applyAlignment="1" applyProtection="1">
      <alignment vertical="center" wrapText="1"/>
    </xf>
    <xf numFmtId="0" fontId="0" fillId="3" borderId="6" xfId="0" applyFill="1" applyBorder="1" applyAlignment="1" applyProtection="1">
      <alignment vertical="center"/>
    </xf>
    <xf numFmtId="0" fontId="5" fillId="3" borderId="0" xfId="0" applyFont="1" applyFill="1" applyBorder="1" applyAlignment="1" applyProtection="1">
      <alignment horizontal="right" vertical="center"/>
    </xf>
    <xf numFmtId="0" fontId="5" fillId="3" borderId="42" xfId="0" applyFont="1" applyFill="1" applyBorder="1" applyAlignment="1" applyProtection="1">
      <alignment vertical="center" wrapText="1"/>
    </xf>
    <xf numFmtId="0" fontId="5" fillId="3" borderId="6" xfId="0" applyFont="1" applyFill="1" applyBorder="1" applyAlignment="1" applyProtection="1">
      <alignment horizontal="left" vertical="center" wrapText="1"/>
    </xf>
    <xf numFmtId="0" fontId="5"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xf>
    <xf numFmtId="0" fontId="0" fillId="3" borderId="0" xfId="0" applyFill="1" applyBorder="1" applyAlignment="1" applyProtection="1">
      <alignment vertical="center"/>
    </xf>
    <xf numFmtId="0" fontId="5" fillId="3" borderId="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14" fontId="5" fillId="3" borderId="18" xfId="0" applyNumberFormat="1" applyFont="1" applyFill="1" applyBorder="1" applyAlignment="1" applyProtection="1">
      <alignment vertical="center" wrapText="1"/>
    </xf>
    <xf numFmtId="0" fontId="5" fillId="3" borderId="18" xfId="0" applyFont="1" applyFill="1" applyBorder="1" applyAlignment="1" applyProtection="1">
      <alignment vertical="center" wrapText="1"/>
    </xf>
    <xf numFmtId="0" fontId="5" fillId="3" borderId="41"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37" xfId="0" applyFont="1" applyFill="1" applyBorder="1" applyAlignment="1" applyProtection="1">
      <alignment horizontal="left" vertical="center" wrapText="1"/>
    </xf>
    <xf numFmtId="0" fontId="5" fillId="3" borderId="28" xfId="0" applyFont="1" applyFill="1" applyBorder="1" applyAlignment="1" applyProtection="1">
      <alignment horizontal="center" vertical="center" wrapText="1"/>
    </xf>
    <xf numFmtId="0" fontId="5" fillId="3" borderId="5" xfId="0" applyFont="1" applyFill="1" applyBorder="1" applyAlignment="1" applyProtection="1">
      <alignment vertical="center" wrapText="1"/>
    </xf>
    <xf numFmtId="0" fontId="5" fillId="3" borderId="2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5" fillId="3" borderId="43" xfId="0" applyFont="1" applyFill="1" applyBorder="1" applyAlignment="1" applyProtection="1">
      <alignment horizontal="left" vertical="center" wrapText="1"/>
    </xf>
    <xf numFmtId="0" fontId="5" fillId="3" borderId="44" xfId="0" applyFont="1" applyFill="1" applyBorder="1" applyAlignment="1" applyProtection="1">
      <alignment horizontal="left" vertical="center" wrapText="1"/>
    </xf>
    <xf numFmtId="0" fontId="5" fillId="3" borderId="45" xfId="0" applyFont="1" applyFill="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14" fontId="5" fillId="3" borderId="19" xfId="0" applyNumberFormat="1" applyFont="1" applyFill="1" applyBorder="1" applyAlignment="1" applyProtection="1">
      <alignment vertical="center" wrapText="1"/>
    </xf>
    <xf numFmtId="0" fontId="5" fillId="3" borderId="19"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xf>
    <xf numFmtId="0" fontId="5" fillId="3" borderId="38"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3" borderId="35" xfId="0" applyFont="1" applyFill="1" applyBorder="1" applyAlignment="1" applyProtection="1">
      <alignment horizontal="left" vertical="center" wrapText="1"/>
    </xf>
    <xf numFmtId="0" fontId="5" fillId="6" borderId="21"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6" borderId="41" xfId="0" applyFont="1" applyFill="1" applyBorder="1" applyAlignment="1" applyProtection="1">
      <alignment horizontal="left" vertical="center" wrapText="1"/>
    </xf>
    <xf numFmtId="0" fontId="5" fillId="3" borderId="23" xfId="0" applyFont="1" applyFill="1" applyBorder="1" applyAlignment="1" applyProtection="1">
      <alignment vertical="center" wrapText="1"/>
    </xf>
    <xf numFmtId="14" fontId="5" fillId="3" borderId="43" xfId="0" applyNumberFormat="1" applyFont="1" applyFill="1" applyBorder="1" applyAlignment="1" applyProtection="1">
      <alignment vertical="center" wrapText="1"/>
    </xf>
    <xf numFmtId="0" fontId="5" fillId="3" borderId="43" xfId="0" applyFont="1" applyFill="1" applyBorder="1" applyAlignment="1" applyProtection="1">
      <alignment vertical="center" wrapText="1"/>
    </xf>
    <xf numFmtId="0" fontId="5" fillId="6" borderId="44" xfId="0" applyFont="1" applyFill="1" applyBorder="1" applyAlignment="1" applyProtection="1">
      <alignment horizontal="left" vertical="center" wrapText="1"/>
    </xf>
    <xf numFmtId="0" fontId="5" fillId="3" borderId="46" xfId="0" applyFont="1" applyFill="1" applyBorder="1" applyAlignment="1" applyProtection="1">
      <alignment horizontal="center" vertical="center" wrapText="1"/>
    </xf>
    <xf numFmtId="0" fontId="5" fillId="6" borderId="19" xfId="0" applyFont="1" applyFill="1" applyBorder="1" applyAlignment="1" applyProtection="1">
      <alignment horizontal="left" vertical="center" wrapText="1"/>
    </xf>
    <xf numFmtId="0" fontId="5" fillId="3" borderId="47" xfId="0" applyFont="1" applyFill="1" applyBorder="1" applyAlignment="1" applyProtection="1">
      <alignment horizontal="center" vertical="center" wrapText="1"/>
    </xf>
    <xf numFmtId="14" fontId="5" fillId="3" borderId="48" xfId="0" applyNumberFormat="1" applyFont="1" applyFill="1" applyBorder="1" applyAlignment="1" applyProtection="1">
      <alignment vertical="center" wrapText="1"/>
    </xf>
    <xf numFmtId="0" fontId="5" fillId="3" borderId="48" xfId="0" applyFont="1" applyFill="1" applyBorder="1" applyAlignment="1" applyProtection="1">
      <alignment vertical="center" wrapText="1"/>
    </xf>
    <xf numFmtId="0" fontId="5" fillId="3" borderId="35" xfId="0" applyFont="1" applyFill="1" applyBorder="1" applyAlignment="1" applyProtection="1">
      <alignment vertical="center" wrapText="1"/>
    </xf>
    <xf numFmtId="0" fontId="5" fillId="3" borderId="48"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12" fillId="3" borderId="19" xfId="0" applyFont="1" applyFill="1" applyBorder="1" applyAlignment="1" applyProtection="1">
      <alignment vertical="center" wrapText="1"/>
    </xf>
    <xf numFmtId="0" fontId="5" fillId="3" borderId="49" xfId="0" applyFont="1" applyFill="1" applyBorder="1" applyAlignment="1" applyProtection="1">
      <alignment horizontal="left" vertical="center" wrapText="1"/>
    </xf>
    <xf numFmtId="0" fontId="5" fillId="3" borderId="50" xfId="0" applyFont="1" applyFill="1" applyBorder="1" applyAlignment="1" applyProtection="1">
      <alignment horizontal="left" vertical="center" wrapText="1"/>
    </xf>
    <xf numFmtId="14" fontId="5" fillId="3" borderId="0" xfId="0" applyNumberFormat="1" applyFont="1" applyFill="1" applyBorder="1" applyAlignment="1" applyProtection="1">
      <alignment horizontal="left" vertical="center" wrapText="1"/>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21" xfId="0" applyFon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5" fillId="3" borderId="30" xfId="0" applyFont="1" applyFill="1" applyBorder="1" applyAlignment="1" applyProtection="1">
      <alignment horizontal="center" vertical="center"/>
    </xf>
    <xf numFmtId="0" fontId="0" fillId="3" borderId="0" xfId="0" applyFill="1" applyBorder="1" applyAlignment="1" applyProtection="1">
      <alignment horizontal="center" vertical="center"/>
    </xf>
    <xf numFmtId="14" fontId="5" fillId="3" borderId="5" xfId="0" applyNumberFormat="1" applyFont="1" applyFill="1" applyBorder="1" applyAlignment="1" applyProtection="1">
      <alignment horizontal="left" vertical="center" wrapText="1"/>
    </xf>
    <xf numFmtId="0" fontId="21" fillId="3" borderId="5" xfId="0" applyFont="1" applyFill="1" applyBorder="1" applyAlignment="1" applyProtection="1">
      <alignment horizontal="center" vertical="center"/>
    </xf>
    <xf numFmtId="0" fontId="21" fillId="3" borderId="5" xfId="0" applyFont="1" applyFill="1" applyBorder="1" applyAlignment="1" applyProtection="1">
      <alignment horizontal="center" vertical="center" wrapText="1"/>
    </xf>
    <xf numFmtId="0" fontId="5" fillId="3" borderId="21"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0" fillId="3" borderId="6" xfId="0" applyFill="1" applyBorder="1" applyAlignment="1" applyProtection="1">
      <alignment horizontal="left" vertical="center"/>
    </xf>
    <xf numFmtId="0" fontId="5" fillId="3" borderId="30" xfId="0" applyFont="1" applyFill="1" applyBorder="1" applyAlignment="1" applyProtection="1">
      <alignment horizontal="left" vertical="center"/>
    </xf>
    <xf numFmtId="0" fontId="0" fillId="3" borderId="0" xfId="0" applyFill="1" applyBorder="1" applyAlignment="1" applyProtection="1">
      <alignment horizontal="left" vertical="center"/>
    </xf>
    <xf numFmtId="14" fontId="5" fillId="3" borderId="0" xfId="0" applyNumberFormat="1" applyFont="1" applyFill="1" applyBorder="1" applyAlignment="1" applyProtection="1">
      <alignment horizontal="left" vertical="center"/>
    </xf>
    <xf numFmtId="0" fontId="5" fillId="3" borderId="11" xfId="0" applyFont="1" applyFill="1" applyBorder="1" applyAlignment="1" applyProtection="1">
      <alignment horizontal="center" vertical="center" wrapText="1"/>
    </xf>
    <xf numFmtId="0" fontId="5" fillId="3" borderId="5" xfId="0" applyFont="1" applyFill="1" applyBorder="1" applyAlignment="1" applyProtection="1">
      <alignment vertical="center"/>
    </xf>
    <xf numFmtId="0" fontId="5" fillId="3" borderId="0" xfId="0" applyFont="1" applyFill="1" applyBorder="1" applyAlignment="1" applyProtection="1">
      <alignment horizontal="center" vertical="center"/>
    </xf>
    <xf numFmtId="0" fontId="5" fillId="3" borderId="11" xfId="0" applyFont="1" applyFill="1" applyBorder="1" applyAlignment="1" applyProtection="1">
      <alignment horizontal="left" vertical="center"/>
    </xf>
    <xf numFmtId="0" fontId="5" fillId="3" borderId="29" xfId="0" applyFont="1" applyFill="1" applyBorder="1" applyAlignment="1" applyProtection="1">
      <alignment vertical="center"/>
    </xf>
    <xf numFmtId="0" fontId="5" fillId="3" borderId="31"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3" borderId="34"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33" xfId="0" applyFont="1" applyFill="1" applyBorder="1" applyAlignment="1" applyProtection="1">
      <alignment vertical="center" shrinkToFit="1"/>
    </xf>
    <xf numFmtId="0" fontId="2" fillId="3" borderId="32" xfId="1" applyFont="1" applyFill="1" applyBorder="1" applyAlignment="1" applyProtection="1">
      <alignment vertical="center" wrapText="1"/>
    </xf>
    <xf numFmtId="0" fontId="11" fillId="3" borderId="0" xfId="1" applyFill="1" applyProtection="1">
      <alignment vertical="center"/>
    </xf>
    <xf numFmtId="0" fontId="8" fillId="3" borderId="0" xfId="1" applyFont="1" applyFill="1" applyProtection="1">
      <alignment vertical="center"/>
    </xf>
    <xf numFmtId="0" fontId="15" fillId="3" borderId="0" xfId="1" applyFont="1" applyFill="1" applyProtection="1">
      <alignment vertical="center"/>
    </xf>
    <xf numFmtId="0" fontId="9" fillId="3" borderId="36" xfId="1" applyFont="1" applyFill="1" applyBorder="1" applyAlignment="1" applyProtection="1">
      <alignment horizontal="center" vertical="center"/>
    </xf>
    <xf numFmtId="0" fontId="11" fillId="3" borderId="0" xfId="1" applyFont="1" applyFill="1" applyProtection="1">
      <alignment vertical="center"/>
    </xf>
    <xf numFmtId="0" fontId="9" fillId="3" borderId="5" xfId="1" applyFont="1" applyFill="1" applyBorder="1" applyAlignment="1" applyProtection="1">
      <alignment vertical="center" wrapText="1"/>
    </xf>
    <xf numFmtId="0" fontId="11" fillId="3" borderId="0" xfId="1" applyFill="1" applyAlignment="1" applyProtection="1">
      <alignment horizontal="center" vertical="center"/>
    </xf>
    <xf numFmtId="0" fontId="9" fillId="3" borderId="5" xfId="1" applyFont="1" applyFill="1" applyBorder="1" applyProtection="1">
      <alignment vertical="center"/>
    </xf>
    <xf numFmtId="0" fontId="11" fillId="3" borderId="5" xfId="1" applyFill="1" applyBorder="1" applyProtection="1">
      <alignment vertical="center"/>
    </xf>
    <xf numFmtId="0" fontId="11" fillId="3" borderId="5" xfId="1" applyFill="1" applyBorder="1" applyAlignment="1" applyProtection="1">
      <alignment vertical="center" wrapText="1"/>
    </xf>
    <xf numFmtId="0" fontId="11" fillId="3" borderId="0" xfId="1" applyFill="1" applyAlignment="1" applyProtection="1">
      <alignment horizontal="center" vertical="top"/>
    </xf>
    <xf numFmtId="0" fontId="11" fillId="3" borderId="42" xfId="1" applyFill="1" applyBorder="1" applyAlignment="1" applyProtection="1">
      <alignment vertical="center" wrapText="1"/>
    </xf>
    <xf numFmtId="0" fontId="9" fillId="3" borderId="0" xfId="1" applyFont="1" applyFill="1" applyBorder="1" applyAlignment="1" applyProtection="1">
      <alignment vertical="center" wrapText="1"/>
    </xf>
    <xf numFmtId="0" fontId="11" fillId="3" borderId="0" xfId="1" applyFill="1" applyBorder="1" applyAlignment="1" applyProtection="1">
      <alignment vertical="center" wrapText="1"/>
    </xf>
    <xf numFmtId="0" fontId="11" fillId="3" borderId="0" xfId="1" applyFill="1" applyAlignment="1" applyProtection="1">
      <alignment vertical="center" wrapText="1"/>
    </xf>
    <xf numFmtId="0" fontId="26" fillId="0" borderId="0" xfId="0" applyFont="1" applyAlignment="1" applyProtection="1">
      <alignment vertical="center"/>
    </xf>
    <xf numFmtId="0" fontId="27" fillId="0" borderId="0" xfId="0" applyFont="1" applyAlignment="1">
      <alignment vertical="center"/>
    </xf>
    <xf numFmtId="0" fontId="10" fillId="0" borderId="0" xfId="0" applyFont="1" applyAlignment="1" applyProtection="1">
      <alignment horizontal="center" vertical="center" wrapText="1"/>
    </xf>
    <xf numFmtId="0" fontId="10" fillId="0" borderId="0" xfId="0" applyFont="1" applyAlignment="1" applyProtection="1">
      <alignment horizontal="left" vertical="top"/>
    </xf>
    <xf numFmtId="0" fontId="29" fillId="0" borderId="0" xfId="0" applyFont="1" applyAlignment="1">
      <alignment horizontal="center"/>
    </xf>
    <xf numFmtId="0" fontId="28" fillId="0" borderId="0" xfId="0" applyFont="1" applyAlignment="1" applyProtection="1">
      <alignment horizontal="left" vertical="top"/>
    </xf>
    <xf numFmtId="0" fontId="29" fillId="0" borderId="0" xfId="0" applyFont="1" applyAlignment="1" applyProtection="1">
      <alignment horizontal="center"/>
    </xf>
    <xf numFmtId="0" fontId="5" fillId="3" borderId="14" xfId="0" applyFont="1" applyFill="1" applyBorder="1" applyAlignment="1" applyProtection="1">
      <alignment horizontal="left" vertical="center" wrapText="1"/>
    </xf>
    <xf numFmtId="0" fontId="0" fillId="0" borderId="15" xfId="0" applyBorder="1" applyAlignment="1">
      <alignment vertical="center" wrapText="1"/>
    </xf>
    <xf numFmtId="0" fontId="5" fillId="3" borderId="0"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4" fillId="3" borderId="0" xfId="0" applyFont="1" applyFill="1" applyBorder="1" applyAlignment="1" applyProtection="1">
      <alignment horizontal="left" vertical="center"/>
    </xf>
    <xf numFmtId="0" fontId="28" fillId="3" borderId="0" xfId="0" applyFont="1" applyFill="1" applyAlignment="1" applyProtection="1">
      <alignment horizontal="left" vertical="top"/>
    </xf>
    <xf numFmtId="0" fontId="5" fillId="3" borderId="24"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0"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0" fontId="5" fillId="3" borderId="21" xfId="0" applyFont="1" applyFill="1" applyBorder="1" applyAlignment="1" applyProtection="1">
      <alignment horizontal="left" vertical="center" shrinkToFit="1"/>
    </xf>
    <xf numFmtId="0" fontId="0" fillId="0" borderId="6" xfId="0" applyBorder="1" applyAlignment="1" applyProtection="1">
      <alignment vertical="center"/>
    </xf>
    <xf numFmtId="0" fontId="0" fillId="0" borderId="30" xfId="0" applyBorder="1" applyAlignment="1" applyProtection="1">
      <alignment vertical="center"/>
    </xf>
    <xf numFmtId="0" fontId="0" fillId="0" borderId="34" xfId="0" applyBorder="1" applyAlignment="1" applyProtection="1">
      <alignment vertical="center" wrapTex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2" fillId="3" borderId="34" xfId="1" applyFont="1" applyFill="1" applyBorder="1" applyAlignment="1" applyProtection="1">
      <alignment horizontal="left" vertical="center" wrapText="1"/>
    </xf>
    <xf numFmtId="0" fontId="2" fillId="3" borderId="12" xfId="1" applyFont="1" applyFill="1" applyBorder="1" applyAlignment="1" applyProtection="1">
      <alignment horizontal="left" vertical="center" wrapText="1"/>
    </xf>
    <xf numFmtId="0" fontId="2" fillId="3" borderId="13" xfId="1" applyFont="1" applyFill="1" applyBorder="1" applyAlignment="1" applyProtection="1">
      <alignment horizontal="left" vertical="center" wrapText="1"/>
    </xf>
    <xf numFmtId="0" fontId="9" fillId="3" borderId="43" xfId="1" applyFont="1" applyFill="1" applyBorder="1" applyAlignment="1" applyProtection="1">
      <alignment vertical="center" wrapText="1"/>
    </xf>
    <xf numFmtId="0" fontId="0" fillId="0" borderId="51" xfId="0" applyBorder="1" applyAlignment="1" applyProtection="1">
      <alignment vertical="center" wrapText="1"/>
    </xf>
    <xf numFmtId="0" fontId="0" fillId="0" borderId="35" xfId="0" applyBorder="1" applyAlignment="1" applyProtection="1">
      <alignment vertical="center" wrapText="1"/>
    </xf>
    <xf numFmtId="0" fontId="11" fillId="3" borderId="0" xfId="1" applyFill="1" applyAlignment="1" applyProtection="1">
      <alignment horizontal="center" vertical="center"/>
    </xf>
    <xf numFmtId="0" fontId="11" fillId="3" borderId="0" xfId="1" applyFill="1" applyAlignment="1" applyProtection="1">
      <alignment horizontal="left" vertical="center"/>
    </xf>
    <xf numFmtId="0" fontId="11" fillId="3" borderId="0" xfId="1" applyFill="1" applyBorder="1" applyAlignment="1" applyProtection="1">
      <alignment horizontal="left" vertical="center"/>
    </xf>
    <xf numFmtId="0" fontId="11" fillId="3" borderId="7" xfId="1" applyFill="1" applyBorder="1" applyAlignment="1" applyProtection="1">
      <alignment horizontal="left" vertical="center"/>
    </xf>
  </cellXfs>
  <cellStyles count="2">
    <cellStyle name="標準" xfId="0" builtinId="0"/>
    <cellStyle name="標準 2" xfId="1" xr:uid="{00000000-0005-0000-0000-000001000000}"/>
  </cellStyles>
  <dxfs count="11">
    <dxf>
      <fill>
        <patternFill>
          <bgColor theme="6" tint="0.79998168889431442"/>
        </patternFill>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patternType="lightUp"/>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28577</xdr:rowOff>
    </xdr:from>
    <xdr:to>
      <xdr:col>8</xdr:col>
      <xdr:colOff>1828800</xdr:colOff>
      <xdr:row>3</xdr:row>
      <xdr:rowOff>0</xdr:rowOff>
    </xdr:to>
    <xdr:sp macro="" textlink="">
      <xdr:nvSpPr>
        <xdr:cNvPr id="2" name="Text Box 15">
          <a:extLst>
            <a:ext uri="{FF2B5EF4-FFF2-40B4-BE49-F238E27FC236}">
              <a16:creationId xmlns:a16="http://schemas.microsoft.com/office/drawing/2014/main" id="{00000000-0008-0000-0600-000002000000}"/>
            </a:ext>
          </a:extLst>
        </xdr:cNvPr>
        <xdr:cNvSpPr txBox="1">
          <a:spLocks noChangeArrowheads="1"/>
        </xdr:cNvSpPr>
      </xdr:nvSpPr>
      <xdr:spPr bwMode="auto">
        <a:xfrm>
          <a:off x="6105525" y="28577"/>
          <a:ext cx="2867025" cy="438147"/>
        </a:xfrm>
        <a:prstGeom prst="rect">
          <a:avLst/>
        </a:prstGeom>
        <a:solidFill>
          <a:srgbClr val="FFFF99"/>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入　力　例</a:t>
          </a:r>
          <a:endParaRPr lang="en-US" altLang="ja-JP" sz="2200" b="1" i="0" u="none" strike="noStrike" baseline="0">
            <a:solidFill>
              <a:srgbClr val="FF0000"/>
            </a:solidFill>
            <a:latin typeface="ＭＳ Ｐゴシック"/>
            <a:ea typeface="ＭＳ Ｐゴシック"/>
          </a:endParaRPr>
        </a:p>
      </xdr:txBody>
    </xdr:sp>
    <xdr:clientData/>
  </xdr:twoCellAnchor>
  <xdr:twoCellAnchor>
    <xdr:from>
      <xdr:col>2</xdr:col>
      <xdr:colOff>1381126</xdr:colOff>
      <xdr:row>12</xdr:row>
      <xdr:rowOff>76200</xdr:rowOff>
    </xdr:from>
    <xdr:to>
      <xdr:col>2</xdr:col>
      <xdr:colOff>2557096</xdr:colOff>
      <xdr:row>17</xdr:row>
      <xdr:rowOff>114300</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3086101" y="2419350"/>
          <a:ext cx="1175970" cy="1743075"/>
        </a:xfrm>
        <a:prstGeom prst="wedgeRectCallout">
          <a:avLst>
            <a:gd name="adj1" fmla="val 58368"/>
            <a:gd name="adj2" fmla="val -7293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just">
            <a:lnSpc>
              <a:spcPts val="1000"/>
            </a:lnSpc>
          </a:pPr>
          <a:r>
            <a:rPr kumimoji="1" lang="ja-JP" altLang="en-US" sz="1000" b="0">
              <a:solidFill>
                <a:sysClr val="windowText" lastClr="000000"/>
              </a:solidFill>
            </a:rPr>
            <a:t>「発表者」が共著の場合、全ての共著者氏名をご記入ください。なお、発表者に「年度別実施計画書」の登録研究員が必ず含まれていること。</a:t>
          </a:r>
          <a:endParaRPr kumimoji="1" lang="en-US" altLang="ja-JP" sz="1000" b="0">
            <a:solidFill>
              <a:sysClr val="windowText" lastClr="000000"/>
            </a:solidFill>
          </a:endParaRPr>
        </a:p>
        <a:p>
          <a:pPr algn="just">
            <a:lnSpc>
              <a:spcPts val="1000"/>
            </a:lnSpc>
          </a:pPr>
          <a:r>
            <a:rPr kumimoji="1" lang="ja-JP" altLang="en-US" sz="1000" b="1" u="sng">
              <a:solidFill>
                <a:sysClr val="windowText" lastClr="000000"/>
              </a:solidFill>
            </a:rPr>
            <a:t>共著者に</a:t>
          </a:r>
          <a:r>
            <a:rPr kumimoji="1" lang="en-US" altLang="ja-JP" sz="1000" b="1" u="sng">
              <a:solidFill>
                <a:sysClr val="windowText" lastClr="000000"/>
              </a:solidFill>
            </a:rPr>
            <a:t>NICT</a:t>
          </a:r>
          <a:r>
            <a:rPr kumimoji="1" lang="ja-JP" altLang="en-US" sz="1000" b="1" u="sng">
              <a:solidFill>
                <a:sysClr val="windowText" lastClr="000000"/>
              </a:solidFill>
            </a:rPr>
            <a:t>職員が含まれる場合は、氏名（</a:t>
          </a:r>
          <a:r>
            <a:rPr kumimoji="1" lang="en-US" altLang="ja-JP" sz="1000" b="1" u="sng">
              <a:solidFill>
                <a:sysClr val="windowText" lastClr="000000"/>
              </a:solidFill>
            </a:rPr>
            <a:t>NICT</a:t>
          </a:r>
          <a:r>
            <a:rPr kumimoji="1" lang="ja-JP" altLang="en-US" sz="1000" b="1" u="sng">
              <a:solidFill>
                <a:sysClr val="windowText" lastClr="000000"/>
              </a:solidFill>
            </a:rPr>
            <a:t>）と明記してください。</a:t>
          </a:r>
        </a:p>
      </xdr:txBody>
    </xdr:sp>
    <xdr:clientData/>
  </xdr:twoCellAnchor>
  <xdr:twoCellAnchor>
    <xdr:from>
      <xdr:col>9</xdr:col>
      <xdr:colOff>190500</xdr:colOff>
      <xdr:row>6</xdr:row>
      <xdr:rowOff>9524</xdr:rowOff>
    </xdr:from>
    <xdr:to>
      <xdr:col>11</xdr:col>
      <xdr:colOff>2476500</xdr:colOff>
      <xdr:row>8</xdr:row>
      <xdr:rowOff>57150</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10963275" y="1247774"/>
          <a:ext cx="5143500" cy="361951"/>
        </a:xfrm>
        <a:prstGeom prst="wedgeRectCallout">
          <a:avLst>
            <a:gd name="adj1" fmla="val -14136"/>
            <a:gd name="adj2" fmla="val 17526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latin typeface="+mj-ea"/>
              <a:ea typeface="+mj-ea"/>
            </a:rPr>
            <a:t>採録情報（誌名、</a:t>
          </a:r>
          <a:r>
            <a:rPr kumimoji="1" lang="en-US" altLang="ja-JP" sz="1100">
              <a:solidFill>
                <a:sysClr val="windowText" lastClr="000000"/>
              </a:solidFill>
              <a:latin typeface="+mj-ea"/>
              <a:ea typeface="+mj-ea"/>
            </a:rPr>
            <a:t>VOL</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NO</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pp </a:t>
          </a:r>
          <a:r>
            <a:rPr kumimoji="1" lang="ja-JP" altLang="en-US" sz="1100">
              <a:solidFill>
                <a:sysClr val="windowText" lastClr="000000"/>
              </a:solidFill>
              <a:latin typeface="+mj-ea"/>
              <a:ea typeface="+mj-ea"/>
            </a:rPr>
            <a:t>など</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は必ずご記入ください。</a:t>
          </a:r>
        </a:p>
      </xdr:txBody>
    </xdr:sp>
    <xdr:clientData/>
  </xdr:twoCellAnchor>
  <xdr:twoCellAnchor>
    <xdr:from>
      <xdr:col>7</xdr:col>
      <xdr:colOff>28573</xdr:colOff>
      <xdr:row>5</xdr:row>
      <xdr:rowOff>31750</xdr:rowOff>
    </xdr:from>
    <xdr:to>
      <xdr:col>9</xdr:col>
      <xdr:colOff>137583</xdr:colOff>
      <xdr:row>8</xdr:row>
      <xdr:rowOff>19050</xdr:rowOff>
    </xdr:to>
    <xdr:sp macro="" textlink="">
      <xdr:nvSpPr>
        <xdr:cNvPr id="13" name="四角形吹き出し 12">
          <a:extLst>
            <a:ext uri="{FF2B5EF4-FFF2-40B4-BE49-F238E27FC236}">
              <a16:creationId xmlns:a16="http://schemas.microsoft.com/office/drawing/2014/main" id="{00000000-0008-0000-0600-00000D000000}"/>
            </a:ext>
          </a:extLst>
        </xdr:cNvPr>
        <xdr:cNvSpPr/>
      </xdr:nvSpPr>
      <xdr:spPr>
        <a:xfrm>
          <a:off x="7807323" y="1100667"/>
          <a:ext cx="3114677" cy="474133"/>
        </a:xfrm>
        <a:prstGeom prst="wedgeRectCallout">
          <a:avLst>
            <a:gd name="adj1" fmla="val -28853"/>
            <a:gd name="adj2" fmla="val 103259"/>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「発表区分基準」のシートを参照してください。</a:t>
          </a:r>
          <a:endParaRPr kumimoji="1" lang="en-US" altLang="ja-JP" sz="1000" b="0">
            <a:solidFill>
              <a:sysClr val="windowText" lastClr="000000"/>
            </a:solidFill>
          </a:endParaRPr>
        </a:p>
        <a:p>
          <a:pPr algn="l"/>
          <a:r>
            <a:rPr kumimoji="1" lang="ja-JP" altLang="en-US" sz="1000" b="0">
              <a:solidFill>
                <a:sysClr val="windowText" lastClr="000000"/>
              </a:solidFill>
            </a:rPr>
            <a:t>不明な場合は</a:t>
          </a:r>
          <a:r>
            <a:rPr kumimoji="1" lang="en-US" altLang="ja-JP" sz="1000" b="0">
              <a:solidFill>
                <a:sysClr val="windowText" lastClr="000000"/>
              </a:solidFill>
            </a:rPr>
            <a:t>NICT</a:t>
          </a:r>
          <a:r>
            <a:rPr kumimoji="1" lang="ja-JP" altLang="en-US" sz="1000" b="0">
              <a:solidFill>
                <a:sysClr val="windowText" lastClr="000000"/>
              </a:solidFill>
            </a:rPr>
            <a:t>担当者へご相談ください。</a:t>
          </a:r>
        </a:p>
      </xdr:txBody>
    </xdr:sp>
    <xdr:clientData/>
  </xdr:twoCellAnchor>
  <xdr:twoCellAnchor>
    <xdr:from>
      <xdr:col>7</xdr:col>
      <xdr:colOff>213784</xdr:colOff>
      <xdr:row>23</xdr:row>
      <xdr:rowOff>31749</xdr:rowOff>
    </xdr:from>
    <xdr:to>
      <xdr:col>11</xdr:col>
      <xdr:colOff>641512</xdr:colOff>
      <xdr:row>24</xdr:row>
      <xdr:rowOff>137583</xdr:rowOff>
    </xdr:to>
    <xdr:sp macro="" textlink="">
      <xdr:nvSpPr>
        <xdr:cNvPr id="19" name="四角形吹き出し 18">
          <a:extLst>
            <a:ext uri="{FF2B5EF4-FFF2-40B4-BE49-F238E27FC236}">
              <a16:creationId xmlns:a16="http://schemas.microsoft.com/office/drawing/2014/main" id="{00000000-0008-0000-0600-000013000000}"/>
            </a:ext>
          </a:extLst>
        </xdr:cNvPr>
        <xdr:cNvSpPr/>
      </xdr:nvSpPr>
      <xdr:spPr>
        <a:xfrm>
          <a:off x="7992534" y="4995332"/>
          <a:ext cx="7497395" cy="254001"/>
        </a:xfrm>
        <a:prstGeom prst="wedgeRectCallout">
          <a:avLst>
            <a:gd name="adj1" fmla="val -62463"/>
            <a:gd name="adj2" fmla="val 2752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提案者（共同提案者を含む。）が所属する法人セルに「〇」（プルダウン選択）を付してください。</a:t>
          </a:r>
        </a:p>
      </xdr:txBody>
    </xdr:sp>
    <xdr:clientData/>
  </xdr:twoCellAnchor>
  <xdr:twoCellAnchor>
    <xdr:from>
      <xdr:col>7</xdr:col>
      <xdr:colOff>190501</xdr:colOff>
      <xdr:row>31</xdr:row>
      <xdr:rowOff>42333</xdr:rowOff>
    </xdr:from>
    <xdr:to>
      <xdr:col>11</xdr:col>
      <xdr:colOff>885744</xdr:colOff>
      <xdr:row>32</xdr:row>
      <xdr:rowOff>119591</xdr:rowOff>
    </xdr:to>
    <xdr:sp macro="" textlink="">
      <xdr:nvSpPr>
        <xdr:cNvPr id="20" name="四角形吹き出し 19">
          <a:extLst>
            <a:ext uri="{FF2B5EF4-FFF2-40B4-BE49-F238E27FC236}">
              <a16:creationId xmlns:a16="http://schemas.microsoft.com/office/drawing/2014/main" id="{00000000-0008-0000-0600-000014000000}"/>
            </a:ext>
          </a:extLst>
        </xdr:cNvPr>
        <xdr:cNvSpPr/>
      </xdr:nvSpPr>
      <xdr:spPr>
        <a:xfrm>
          <a:off x="7969251" y="6646333"/>
          <a:ext cx="7764910" cy="225425"/>
        </a:xfrm>
        <a:prstGeom prst="wedgeRectCallout">
          <a:avLst>
            <a:gd name="adj1" fmla="val -61274"/>
            <a:gd name="adj2" fmla="val 43818"/>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発表者（共同発表者を含む。）が所属する法人セルに「〇」（プルダウン選択）を付してください。</a:t>
          </a:r>
        </a:p>
      </xdr:txBody>
    </xdr:sp>
    <xdr:clientData/>
  </xdr:twoCellAnchor>
  <xdr:twoCellAnchor>
    <xdr:from>
      <xdr:col>7</xdr:col>
      <xdr:colOff>243417</xdr:colOff>
      <xdr:row>41</xdr:row>
      <xdr:rowOff>95249</xdr:rowOff>
    </xdr:from>
    <xdr:to>
      <xdr:col>11</xdr:col>
      <xdr:colOff>920749</xdr:colOff>
      <xdr:row>43</xdr:row>
      <xdr:rowOff>139211</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022167" y="9175749"/>
          <a:ext cx="7746999" cy="340295"/>
        </a:xfrm>
        <a:prstGeom prst="wedgeRectCallout">
          <a:avLst>
            <a:gd name="adj1" fmla="val -61361"/>
            <a:gd name="adj2" fmla="val 36951"/>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受賞者等（共同受賞を含む。）が「年度別実施計画書」記載の研究員が所属する法人セルに「〇（プルダウン選択）」を付してください。</a:t>
          </a:r>
        </a:p>
      </xdr:txBody>
    </xdr:sp>
    <xdr:clientData/>
  </xdr:twoCellAnchor>
  <xdr:twoCellAnchor editAs="absolute">
    <xdr:from>
      <xdr:col>2</xdr:col>
      <xdr:colOff>2036152</xdr:colOff>
      <xdr:row>22</xdr:row>
      <xdr:rowOff>47625</xdr:rowOff>
    </xdr:from>
    <xdr:to>
      <xdr:col>3</xdr:col>
      <xdr:colOff>628651</xdr:colOff>
      <xdr:row>24</xdr:row>
      <xdr:rowOff>38099</xdr:rowOff>
    </xdr:to>
    <xdr:sp macro="" textlink="" fLocksText="0">
      <xdr:nvSpPr>
        <xdr:cNvPr id="11" name="四角形吹き出し 10">
          <a:extLst>
            <a:ext uri="{FF2B5EF4-FFF2-40B4-BE49-F238E27FC236}">
              <a16:creationId xmlns:a16="http://schemas.microsoft.com/office/drawing/2014/main" id="{00000000-0008-0000-0600-00000B000000}"/>
            </a:ext>
          </a:extLst>
        </xdr:cNvPr>
        <xdr:cNvSpPr/>
      </xdr:nvSpPr>
      <xdr:spPr>
        <a:xfrm>
          <a:off x="3741127" y="4857750"/>
          <a:ext cx="1164249" cy="285749"/>
        </a:xfrm>
        <a:prstGeom prst="wedgeRectCallout">
          <a:avLst>
            <a:gd name="adj1" fmla="val 39546"/>
            <a:gd name="adj2" fmla="val 121292"/>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記入不要です。</a:t>
          </a:r>
        </a:p>
      </xdr:txBody>
    </xdr:sp>
    <xdr:clientData/>
  </xdr:twoCellAnchor>
  <xdr:twoCellAnchor>
    <xdr:from>
      <xdr:col>2</xdr:col>
      <xdr:colOff>1914443</xdr:colOff>
      <xdr:row>39</xdr:row>
      <xdr:rowOff>190500</xdr:rowOff>
    </xdr:from>
    <xdr:to>
      <xdr:col>6</xdr:col>
      <xdr:colOff>373021</xdr:colOff>
      <xdr:row>43</xdr:row>
      <xdr:rowOff>7166</xdr:rowOff>
    </xdr:to>
    <xdr:sp macro="" textlink="">
      <xdr:nvSpPr>
        <xdr:cNvPr id="14" name="四角形吹き出し 13">
          <a:extLst>
            <a:ext uri="{FF2B5EF4-FFF2-40B4-BE49-F238E27FC236}">
              <a16:creationId xmlns:a16="http://schemas.microsoft.com/office/drawing/2014/main" id="{00000000-0008-0000-0600-00000E000000}"/>
            </a:ext>
          </a:extLst>
        </xdr:cNvPr>
        <xdr:cNvSpPr/>
      </xdr:nvSpPr>
      <xdr:spPr>
        <a:xfrm>
          <a:off x="3618360" y="8837083"/>
          <a:ext cx="3538578" cy="546916"/>
        </a:xfrm>
        <a:prstGeom prst="wedgeRectCallout">
          <a:avLst>
            <a:gd name="adj1" fmla="val -28666"/>
            <a:gd name="adj2" fmla="val 13291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共同受賞等の場合、全ての受賞者氏名をご記入ください。</a:t>
          </a:r>
        </a:p>
      </xdr:txBody>
    </xdr:sp>
    <xdr:clientData/>
  </xdr:twoCellAnchor>
  <xdr:twoCellAnchor>
    <xdr:from>
      <xdr:col>4</xdr:col>
      <xdr:colOff>590550</xdr:colOff>
      <xdr:row>5</xdr:row>
      <xdr:rowOff>114299</xdr:rowOff>
    </xdr:from>
    <xdr:to>
      <xdr:col>6</xdr:col>
      <xdr:colOff>800100</xdr:colOff>
      <xdr:row>7</xdr:row>
      <xdr:rowOff>66674</xdr:rowOff>
    </xdr:to>
    <xdr:sp macro="" textlink="">
      <xdr:nvSpPr>
        <xdr:cNvPr id="15" name="四角形吹き出し 14">
          <a:extLst>
            <a:ext uri="{FF2B5EF4-FFF2-40B4-BE49-F238E27FC236}">
              <a16:creationId xmlns:a16="http://schemas.microsoft.com/office/drawing/2014/main" id="{00000000-0008-0000-0600-00000F000000}"/>
            </a:ext>
          </a:extLst>
        </xdr:cNvPr>
        <xdr:cNvSpPr/>
      </xdr:nvSpPr>
      <xdr:spPr>
        <a:xfrm>
          <a:off x="5800725" y="1181099"/>
          <a:ext cx="1781175" cy="295275"/>
        </a:xfrm>
        <a:prstGeom prst="wedgeRectCallout">
          <a:avLst>
            <a:gd name="adj1" fmla="val 11218"/>
            <a:gd name="adj2" fmla="val 255153"/>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略称名でご記入ください。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editAs="absolute">
    <xdr:from>
      <xdr:col>2</xdr:col>
      <xdr:colOff>2006437</xdr:colOff>
      <xdr:row>31</xdr:row>
      <xdr:rowOff>62442</xdr:rowOff>
    </xdr:from>
    <xdr:to>
      <xdr:col>3</xdr:col>
      <xdr:colOff>601134</xdr:colOff>
      <xdr:row>33</xdr:row>
      <xdr:rowOff>19050</xdr:rowOff>
    </xdr:to>
    <xdr:sp macro="" textlink="" fLocksText="0">
      <xdr:nvSpPr>
        <xdr:cNvPr id="18" name="四角形吹き出し 17">
          <a:extLst>
            <a:ext uri="{FF2B5EF4-FFF2-40B4-BE49-F238E27FC236}">
              <a16:creationId xmlns:a16="http://schemas.microsoft.com/office/drawing/2014/main" id="{00000000-0008-0000-0600-000012000000}"/>
            </a:ext>
          </a:extLst>
        </xdr:cNvPr>
        <xdr:cNvSpPr/>
      </xdr:nvSpPr>
      <xdr:spPr>
        <a:xfrm>
          <a:off x="3710354" y="6656917"/>
          <a:ext cx="1166447" cy="295275"/>
        </a:xfrm>
        <a:prstGeom prst="wedgeRectCallout">
          <a:avLst>
            <a:gd name="adj1" fmla="val 35123"/>
            <a:gd name="adj2" fmla="val 197277"/>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chemeClr val="tx2"/>
              </a:solidFill>
            </a:rPr>
            <a:t>記入不要です。</a:t>
          </a:r>
        </a:p>
      </xdr:txBody>
    </xdr:sp>
    <xdr:clientData/>
  </xdr:twoCellAnchor>
  <xdr:twoCellAnchor editAs="absolute">
    <xdr:from>
      <xdr:col>1</xdr:col>
      <xdr:colOff>9524</xdr:colOff>
      <xdr:row>19</xdr:row>
      <xdr:rowOff>4395</xdr:rowOff>
    </xdr:from>
    <xdr:to>
      <xdr:col>2</xdr:col>
      <xdr:colOff>1674934</xdr:colOff>
      <xdr:row>22</xdr:row>
      <xdr:rowOff>15386</xdr:rowOff>
    </xdr:to>
    <xdr:sp macro="" textlink="">
      <xdr:nvSpPr>
        <xdr:cNvPr id="22" name="四角形吹き出し 21">
          <a:extLst>
            <a:ext uri="{FF2B5EF4-FFF2-40B4-BE49-F238E27FC236}">
              <a16:creationId xmlns:a16="http://schemas.microsoft.com/office/drawing/2014/main" id="{00000000-0008-0000-0600-000016000000}"/>
            </a:ext>
          </a:extLst>
        </xdr:cNvPr>
        <xdr:cNvSpPr/>
      </xdr:nvSpPr>
      <xdr:spPr>
        <a:xfrm>
          <a:off x="495299" y="4376370"/>
          <a:ext cx="2884610" cy="449141"/>
        </a:xfrm>
        <a:prstGeom prst="wedgeRectCallout">
          <a:avLst>
            <a:gd name="adj1" fmla="val -29390"/>
            <a:gd name="adj2" fmla="val -101509"/>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lin ang="16200000" scaled="1"/>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kumimoji="1" lang="ja-JP" altLang="en-US" sz="1000" b="0">
              <a:solidFill>
                <a:sysClr val="windowText" lastClr="000000"/>
              </a:solidFill>
            </a:rPr>
            <a:t>年月日の順は昇順で記入するか並び替えをしてください。</a:t>
          </a:r>
          <a:endParaRPr kumimoji="1" lang="en-US" altLang="ja-JP" sz="1000" b="0">
            <a:solidFill>
              <a:sysClr val="windowText" lastClr="000000"/>
            </a:solidFill>
          </a:endParaRPr>
        </a:p>
      </xdr:txBody>
    </xdr:sp>
    <xdr:clientData/>
  </xdr:twoCellAnchor>
  <xdr:twoCellAnchor editAs="absolute">
    <xdr:from>
      <xdr:col>4</xdr:col>
      <xdr:colOff>51290</xdr:colOff>
      <xdr:row>17</xdr:row>
      <xdr:rowOff>157529</xdr:rowOff>
    </xdr:from>
    <xdr:to>
      <xdr:col>6</xdr:col>
      <xdr:colOff>899583</xdr:colOff>
      <xdr:row>19</xdr:row>
      <xdr:rowOff>100378</xdr:rowOff>
    </xdr:to>
    <xdr:sp macro="" textlink="" fLocksText="0">
      <xdr:nvSpPr>
        <xdr:cNvPr id="23" name="四角形吹き出し 22">
          <a:extLst>
            <a:ext uri="{FF2B5EF4-FFF2-40B4-BE49-F238E27FC236}">
              <a16:creationId xmlns:a16="http://schemas.microsoft.com/office/drawing/2014/main" id="{00000000-0008-0000-0600-000017000000}"/>
            </a:ext>
          </a:extLst>
        </xdr:cNvPr>
        <xdr:cNvSpPr/>
      </xdr:nvSpPr>
      <xdr:spPr>
        <a:xfrm>
          <a:off x="5258290" y="4032087"/>
          <a:ext cx="2425210" cy="429683"/>
        </a:xfrm>
        <a:prstGeom prst="wedgeRectCallout">
          <a:avLst>
            <a:gd name="adj1" fmla="val -12309"/>
            <a:gd name="adj2" fmla="val -172502"/>
          </a:avLst>
        </a:prstGeom>
        <a:gradFill>
          <a:gsLst>
            <a:gs pos="0">
              <a:schemeClr val="accent6">
                <a:tint val="50000"/>
                <a:satMod val="300000"/>
              </a:schemeClr>
            </a:gs>
            <a:gs pos="0">
              <a:schemeClr val="accent6">
                <a:tint val="37000"/>
                <a:satMod val="300000"/>
                <a:lumMod val="97000"/>
                <a:alpha val="50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l">
            <a:lnSpc>
              <a:spcPts val="1200"/>
            </a:lnSpc>
          </a:pPr>
          <a:r>
            <a:rPr kumimoji="1" lang="ja-JP" altLang="en-US" sz="1000" b="0">
              <a:solidFill>
                <a:sysClr val="windowText" lastClr="000000"/>
              </a:solidFill>
            </a:rPr>
            <a:t>対象となる法人セルに「〇」（プルダウン選択）を付してください。</a:t>
          </a:r>
        </a:p>
      </xdr:txBody>
    </xdr:sp>
    <xdr:clientData/>
  </xdr:twoCellAnchor>
  <xdr:twoCellAnchor>
    <xdr:from>
      <xdr:col>3</xdr:col>
      <xdr:colOff>265666</xdr:colOff>
      <xdr:row>0</xdr:row>
      <xdr:rowOff>154549</xdr:rowOff>
    </xdr:from>
    <xdr:to>
      <xdr:col>6</xdr:col>
      <xdr:colOff>638175</xdr:colOff>
      <xdr:row>2</xdr:row>
      <xdr:rowOff>54007</xdr:rowOff>
    </xdr:to>
    <xdr:sp macro="" textlink="">
      <xdr:nvSpPr>
        <xdr:cNvPr id="16" name="四角形吹き出し 15">
          <a:extLst>
            <a:ext uri="{FF2B5EF4-FFF2-40B4-BE49-F238E27FC236}">
              <a16:creationId xmlns:a16="http://schemas.microsoft.com/office/drawing/2014/main" id="{00000000-0008-0000-0600-000010000000}"/>
            </a:ext>
          </a:extLst>
        </xdr:cNvPr>
        <xdr:cNvSpPr/>
      </xdr:nvSpPr>
      <xdr:spPr>
        <a:xfrm>
          <a:off x="4542391" y="154549"/>
          <a:ext cx="2877584" cy="280458"/>
        </a:xfrm>
        <a:prstGeom prst="wedgeRectCallout">
          <a:avLst>
            <a:gd name="adj1" fmla="val -96882"/>
            <a:gd name="adj2" fmla="val 135152"/>
          </a:avLst>
        </a:prstGeom>
        <a:gradFill>
          <a:gsLst>
            <a:gs pos="0">
              <a:schemeClr val="accent6">
                <a:tint val="50000"/>
                <a:satMod val="300000"/>
                <a:alpha val="50000"/>
              </a:schemeClr>
            </a:gs>
            <a:gs pos="34000">
              <a:schemeClr val="accent6">
                <a:tint val="37000"/>
                <a:satMod val="300000"/>
                <a:lumMod val="97000"/>
                <a:alpha val="19000"/>
              </a:schemeClr>
            </a:gs>
            <a:gs pos="100000">
              <a:schemeClr val="accent6">
                <a:tint val="15000"/>
                <a:satMod val="350000"/>
              </a:schemeClr>
            </a:gs>
          </a:gsLst>
        </a:gradFill>
        <a:ln w="3175">
          <a:solidFill>
            <a:schemeClr val="tx1"/>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b="0">
              <a:solidFill>
                <a:sysClr val="windowText" lastClr="000000"/>
              </a:solidFill>
            </a:rPr>
            <a:t>副題が無い場合、空欄としてください。</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editAs="oneCell">
    <xdr:from>
      <xdr:col>1</xdr:col>
      <xdr:colOff>1</xdr:colOff>
      <xdr:row>96</xdr:row>
      <xdr:rowOff>0</xdr:rowOff>
    </xdr:from>
    <xdr:to>
      <xdr:col>5</xdr:col>
      <xdr:colOff>447675</xdr:colOff>
      <xdr:row>122</xdr:row>
      <xdr:rowOff>57149</xdr:rowOff>
    </xdr:to>
    <xdr:pic>
      <xdr:nvPicPr>
        <xdr:cNvPr id="28" name="図 27">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6" y="19735800"/>
          <a:ext cx="5943599" cy="377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894788</xdr:colOff>
      <xdr:row>14</xdr:row>
      <xdr:rowOff>104775</xdr:rowOff>
    </xdr:from>
    <xdr:to>
      <xdr:col>7</xdr:col>
      <xdr:colOff>2241</xdr:colOff>
      <xdr:row>38</xdr:row>
      <xdr:rowOff>76200</xdr:rowOff>
    </xdr:to>
    <xdr:grpSp>
      <xdr:nvGrpSpPr>
        <xdr:cNvPr id="14488" name="グループ化 12">
          <a:extLst>
            <a:ext uri="{FF2B5EF4-FFF2-40B4-BE49-F238E27FC236}">
              <a16:creationId xmlns:a16="http://schemas.microsoft.com/office/drawing/2014/main" id="{00000000-0008-0000-0700-000098380000}"/>
            </a:ext>
          </a:extLst>
        </xdr:cNvPr>
        <xdr:cNvGrpSpPr>
          <a:grpSpLocks noChangeAspect="1"/>
        </xdr:cNvGrpSpPr>
      </xdr:nvGrpSpPr>
      <xdr:grpSpPr bwMode="auto">
        <a:xfrm>
          <a:off x="2396376" y="3780304"/>
          <a:ext cx="7545483" cy="10560984"/>
          <a:chOff x="2644717" y="4188619"/>
          <a:chExt cx="7577990" cy="9020175"/>
        </a:xfrm>
      </xdr:grpSpPr>
      <xdr:sp macro="" textlink="">
        <xdr:nvSpPr>
          <xdr:cNvPr id="2" name="右矢印 1">
            <a:extLst>
              <a:ext uri="{FF2B5EF4-FFF2-40B4-BE49-F238E27FC236}">
                <a16:creationId xmlns:a16="http://schemas.microsoft.com/office/drawing/2014/main" id="{00000000-0008-0000-0700-000002000000}"/>
              </a:ext>
            </a:extLst>
          </xdr:cNvPr>
          <xdr:cNvSpPr/>
        </xdr:nvSpPr>
        <xdr:spPr>
          <a:xfrm>
            <a:off x="7442116" y="5082773"/>
            <a:ext cx="640205" cy="476250"/>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右矢印 2">
            <a:extLst>
              <a:ext uri="{FF2B5EF4-FFF2-40B4-BE49-F238E27FC236}">
                <a16:creationId xmlns:a16="http://schemas.microsoft.com/office/drawing/2014/main" id="{00000000-0008-0000-0700-000003000000}"/>
              </a:ext>
            </a:extLst>
          </xdr:cNvPr>
          <xdr:cNvSpPr/>
        </xdr:nvSpPr>
        <xdr:spPr>
          <a:xfrm rot="5400000" flipV="1">
            <a:off x="2756799" y="4887250"/>
            <a:ext cx="904638"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5" name="右矢印 4">
            <a:extLst>
              <a:ext uri="{FF2B5EF4-FFF2-40B4-BE49-F238E27FC236}">
                <a16:creationId xmlns:a16="http://schemas.microsoft.com/office/drawing/2014/main" id="{00000000-0008-0000-0700-000005000000}"/>
              </a:ext>
            </a:extLst>
          </xdr:cNvPr>
          <xdr:cNvSpPr/>
        </xdr:nvSpPr>
        <xdr:spPr>
          <a:xfrm>
            <a:off x="9553836" y="6255544"/>
            <a:ext cx="668871" cy="64770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7" name="右矢印 6">
            <a:extLst>
              <a:ext uri="{FF2B5EF4-FFF2-40B4-BE49-F238E27FC236}">
                <a16:creationId xmlns:a16="http://schemas.microsoft.com/office/drawing/2014/main" id="{00000000-0008-0000-0700-000007000000}"/>
              </a:ext>
            </a:extLst>
          </xdr:cNvPr>
          <xdr:cNvSpPr/>
        </xdr:nvSpPr>
        <xdr:spPr>
          <a:xfrm>
            <a:off x="9544281" y="8620308"/>
            <a:ext cx="678426" cy="49530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8" name="右矢印 7">
            <a:extLst>
              <a:ext uri="{FF2B5EF4-FFF2-40B4-BE49-F238E27FC236}">
                <a16:creationId xmlns:a16="http://schemas.microsoft.com/office/drawing/2014/main" id="{00000000-0008-0000-0700-000008000000}"/>
              </a:ext>
            </a:extLst>
          </xdr:cNvPr>
          <xdr:cNvSpPr/>
        </xdr:nvSpPr>
        <xdr:spPr>
          <a:xfrm>
            <a:off x="7461226" y="6265069"/>
            <a:ext cx="621094"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右矢印 8">
            <a:extLst>
              <a:ext uri="{FF2B5EF4-FFF2-40B4-BE49-F238E27FC236}">
                <a16:creationId xmlns:a16="http://schemas.microsoft.com/office/drawing/2014/main" id="{00000000-0008-0000-0700-000009000000}"/>
              </a:ext>
            </a:extLst>
          </xdr:cNvPr>
          <xdr:cNvSpPr/>
        </xdr:nvSpPr>
        <xdr:spPr>
          <a:xfrm>
            <a:off x="4785743" y="6265069"/>
            <a:ext cx="630650"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右矢印 9">
            <a:extLst>
              <a:ext uri="{FF2B5EF4-FFF2-40B4-BE49-F238E27FC236}">
                <a16:creationId xmlns:a16="http://schemas.microsoft.com/office/drawing/2014/main" id="{00000000-0008-0000-0700-00000A000000}"/>
              </a:ext>
            </a:extLst>
          </xdr:cNvPr>
          <xdr:cNvSpPr/>
        </xdr:nvSpPr>
        <xdr:spPr>
          <a:xfrm>
            <a:off x="4795299" y="9278649"/>
            <a:ext cx="3287022" cy="87630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右矢印 10">
            <a:extLst>
              <a:ext uri="{FF2B5EF4-FFF2-40B4-BE49-F238E27FC236}">
                <a16:creationId xmlns:a16="http://schemas.microsoft.com/office/drawing/2014/main" id="{00000000-0008-0000-0700-00000B000000}"/>
              </a:ext>
            </a:extLst>
          </xdr:cNvPr>
          <xdr:cNvSpPr/>
        </xdr:nvSpPr>
        <xdr:spPr>
          <a:xfrm>
            <a:off x="4795299" y="10487036"/>
            <a:ext cx="3287022" cy="68580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矢印 11">
            <a:extLst>
              <a:ext uri="{FF2B5EF4-FFF2-40B4-BE49-F238E27FC236}">
                <a16:creationId xmlns:a16="http://schemas.microsoft.com/office/drawing/2014/main" id="{00000000-0008-0000-0700-00000C000000}"/>
              </a:ext>
            </a:extLst>
          </xdr:cNvPr>
          <xdr:cNvSpPr/>
        </xdr:nvSpPr>
        <xdr:spPr>
          <a:xfrm>
            <a:off x="4804854" y="11600173"/>
            <a:ext cx="3277467" cy="67627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500" name="右矢印 12">
            <a:extLst>
              <a:ext uri="{FF2B5EF4-FFF2-40B4-BE49-F238E27FC236}">
                <a16:creationId xmlns:a16="http://schemas.microsoft.com/office/drawing/2014/main" id="{00000000-0008-0000-0700-0000A4380000}"/>
              </a:ext>
            </a:extLst>
          </xdr:cNvPr>
          <xdr:cNvSpPr>
            <a:spLocks noChangeArrowheads="1"/>
          </xdr:cNvSpPr>
        </xdr:nvSpPr>
        <xdr:spPr bwMode="auto">
          <a:xfrm>
            <a:off x="4802981" y="12553950"/>
            <a:ext cx="3276600" cy="654844"/>
          </a:xfrm>
          <a:prstGeom prst="rightArrow">
            <a:avLst>
              <a:gd name="adj1" fmla="val 50000"/>
              <a:gd name="adj2" fmla="val 43805"/>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 name="右矢印 13">
            <a:extLst>
              <a:ext uri="{FF2B5EF4-FFF2-40B4-BE49-F238E27FC236}">
                <a16:creationId xmlns:a16="http://schemas.microsoft.com/office/drawing/2014/main" id="{00000000-0008-0000-0700-00000E000000}"/>
              </a:ext>
            </a:extLst>
          </xdr:cNvPr>
          <xdr:cNvSpPr/>
        </xdr:nvSpPr>
        <xdr:spPr>
          <a:xfrm rot="5400000" flipV="1">
            <a:off x="2128285" y="7812273"/>
            <a:ext cx="2026616"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5" name="右矢印 14">
            <a:extLst>
              <a:ext uri="{FF2B5EF4-FFF2-40B4-BE49-F238E27FC236}">
                <a16:creationId xmlns:a16="http://schemas.microsoft.com/office/drawing/2014/main" id="{00000000-0008-0000-0700-00000F000000}"/>
              </a:ext>
            </a:extLst>
          </xdr:cNvPr>
          <xdr:cNvSpPr/>
        </xdr:nvSpPr>
        <xdr:spPr>
          <a:xfrm rot="5400000" flipV="1">
            <a:off x="2966231" y="9862449"/>
            <a:ext cx="485775"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6" name="右矢印 15">
            <a:extLst>
              <a:ext uri="{FF2B5EF4-FFF2-40B4-BE49-F238E27FC236}">
                <a16:creationId xmlns:a16="http://schemas.microsoft.com/office/drawing/2014/main" id="{00000000-0008-0000-0700-000010000000}"/>
              </a:ext>
            </a:extLst>
          </xdr:cNvPr>
          <xdr:cNvSpPr/>
        </xdr:nvSpPr>
        <xdr:spPr>
          <a:xfrm rot="5400000" flipV="1">
            <a:off x="2975756" y="11974284"/>
            <a:ext cx="466725"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7" name="右矢印 16">
            <a:extLst>
              <a:ext uri="{FF2B5EF4-FFF2-40B4-BE49-F238E27FC236}">
                <a16:creationId xmlns:a16="http://schemas.microsoft.com/office/drawing/2014/main" id="{00000000-0008-0000-0700-000011000000}"/>
              </a:ext>
            </a:extLst>
          </xdr:cNvPr>
          <xdr:cNvSpPr/>
        </xdr:nvSpPr>
        <xdr:spPr>
          <a:xfrm rot="5400000" flipV="1">
            <a:off x="2970994" y="10779769"/>
            <a:ext cx="476250" cy="993751"/>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en-US" altLang="ja-JP" sz="1600" baseline="0">
                <a:solidFill>
                  <a:sysClr val="windowText" lastClr="000000"/>
                </a:solidFill>
              </a:rPr>
              <a:t>no</a:t>
            </a:r>
            <a:endParaRPr kumimoji="1" lang="ja-JP" altLang="en-US" sz="1600" baseline="0">
              <a:solidFill>
                <a:sysClr val="windowText" lastClr="000000"/>
              </a:solidFill>
            </a:endParaRPr>
          </a:p>
        </xdr:txBody>
      </xdr:sp>
      <xdr:sp macro="" textlink="">
        <xdr:nvSpPr>
          <xdr:cNvPr id="18" name="右矢印 17">
            <a:extLst>
              <a:ext uri="{FF2B5EF4-FFF2-40B4-BE49-F238E27FC236}">
                <a16:creationId xmlns:a16="http://schemas.microsoft.com/office/drawing/2014/main" id="{00000000-0008-0000-0700-000012000000}"/>
              </a:ext>
            </a:extLst>
          </xdr:cNvPr>
          <xdr:cNvSpPr/>
        </xdr:nvSpPr>
        <xdr:spPr>
          <a:xfrm rot="5400000" flipV="1">
            <a:off x="6276794" y="4481721"/>
            <a:ext cx="266700" cy="99375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右矢印 18">
            <a:extLst>
              <a:ext uri="{FF2B5EF4-FFF2-40B4-BE49-F238E27FC236}">
                <a16:creationId xmlns:a16="http://schemas.microsoft.com/office/drawing/2014/main" id="{00000000-0008-0000-0700-000013000000}"/>
              </a:ext>
            </a:extLst>
          </xdr:cNvPr>
          <xdr:cNvSpPr/>
        </xdr:nvSpPr>
        <xdr:spPr>
          <a:xfrm rot="5400000" flipV="1">
            <a:off x="6276794" y="6574702"/>
            <a:ext cx="266700" cy="99375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右矢印 19">
            <a:extLst>
              <a:ext uri="{FF2B5EF4-FFF2-40B4-BE49-F238E27FC236}">
                <a16:creationId xmlns:a16="http://schemas.microsoft.com/office/drawing/2014/main" id="{00000000-0008-0000-0700-000014000000}"/>
              </a:ext>
            </a:extLst>
          </xdr:cNvPr>
          <xdr:cNvSpPr/>
        </xdr:nvSpPr>
        <xdr:spPr>
          <a:xfrm>
            <a:off x="7451671" y="4188619"/>
            <a:ext cx="630650" cy="81915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右矢印 20">
            <a:extLst>
              <a:ext uri="{FF2B5EF4-FFF2-40B4-BE49-F238E27FC236}">
                <a16:creationId xmlns:a16="http://schemas.microsoft.com/office/drawing/2014/main" id="{00000000-0008-0000-0700-000015000000}"/>
              </a:ext>
            </a:extLst>
          </xdr:cNvPr>
          <xdr:cNvSpPr/>
        </xdr:nvSpPr>
        <xdr:spPr>
          <a:xfrm>
            <a:off x="4776188" y="4207669"/>
            <a:ext cx="640205" cy="819150"/>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7</xdr:col>
      <xdr:colOff>452443</xdr:colOff>
      <xdr:row>15</xdr:row>
      <xdr:rowOff>488155</xdr:rowOff>
    </xdr:from>
    <xdr:to>
      <xdr:col>7</xdr:col>
      <xdr:colOff>1607350</xdr:colOff>
      <xdr:row>18</xdr:row>
      <xdr:rowOff>119062</xdr:rowOff>
    </xdr:to>
    <xdr:sp macro="" textlink="">
      <xdr:nvSpPr>
        <xdr:cNvPr id="24" name="屈折矢印 23">
          <a:extLst>
            <a:ext uri="{FF2B5EF4-FFF2-40B4-BE49-F238E27FC236}">
              <a16:creationId xmlns:a16="http://schemas.microsoft.com/office/drawing/2014/main" id="{00000000-0008-0000-0700-000018000000}"/>
            </a:ext>
          </a:extLst>
        </xdr:cNvPr>
        <xdr:cNvSpPr/>
      </xdr:nvSpPr>
      <xdr:spPr>
        <a:xfrm rot="16200000">
          <a:off x="10668006" y="4952999"/>
          <a:ext cx="1178719" cy="1154907"/>
        </a:xfrm>
        <a:prstGeom prst="bentUpArrow">
          <a:avLst>
            <a:gd name="adj1" fmla="val 25000"/>
            <a:gd name="adj2" fmla="val 25641"/>
            <a:gd name="adj3" fmla="val 2500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15</xdr:row>
      <xdr:rowOff>0</xdr:rowOff>
    </xdr:from>
    <xdr:to>
      <xdr:col>7</xdr:col>
      <xdr:colOff>273844</xdr:colOff>
      <xdr:row>18</xdr:row>
      <xdr:rowOff>10302</xdr:rowOff>
    </xdr:to>
    <xdr:sp macro="" textlink="">
      <xdr:nvSpPr>
        <xdr:cNvPr id="25" name="右中かっこ 24">
          <a:extLst>
            <a:ext uri="{FF2B5EF4-FFF2-40B4-BE49-F238E27FC236}">
              <a16:creationId xmlns:a16="http://schemas.microsoft.com/office/drawing/2014/main" id="{00000000-0008-0000-0700-000019000000}"/>
            </a:ext>
          </a:extLst>
        </xdr:cNvPr>
        <xdr:cNvSpPr/>
      </xdr:nvSpPr>
      <xdr:spPr>
        <a:xfrm>
          <a:off x="10227469" y="4452938"/>
          <a:ext cx="273844" cy="1558114"/>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504266</xdr:colOff>
      <xdr:row>22</xdr:row>
      <xdr:rowOff>1</xdr:rowOff>
    </xdr:from>
    <xdr:to>
      <xdr:col>3</xdr:col>
      <xdr:colOff>1488877</xdr:colOff>
      <xdr:row>23</xdr:row>
      <xdr:rowOff>22416</xdr:rowOff>
    </xdr:to>
    <xdr:sp macro="" textlink="">
      <xdr:nvSpPr>
        <xdr:cNvPr id="28" name="右矢印 27">
          <a:extLst>
            <a:ext uri="{FF2B5EF4-FFF2-40B4-BE49-F238E27FC236}">
              <a16:creationId xmlns:a16="http://schemas.microsoft.com/office/drawing/2014/main" id="{00000000-0008-0000-0700-00001C000000}"/>
            </a:ext>
          </a:extLst>
        </xdr:cNvPr>
        <xdr:cNvSpPr/>
      </xdr:nvSpPr>
      <xdr:spPr bwMode="auto">
        <a:xfrm rot="5400000" flipV="1">
          <a:off x="6218511" y="8774961"/>
          <a:ext cx="336180" cy="984611"/>
        </a:xfrm>
        <a:prstGeom prst="rightArrow">
          <a:avLst/>
        </a:prstGeom>
        <a:noFill/>
        <a:ln w="25400" cap="flat" cmpd="sng" algn="ctr">
          <a:solidFill>
            <a:srgbClr val="4F81BD">
              <a:shade val="50000"/>
            </a:srgbClr>
          </a:solidFill>
          <a:prstDash val="solid"/>
        </a:ln>
        <a:effectLst/>
      </xdr:spPr>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no</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31936</xdr:colOff>
      <xdr:row>21</xdr:row>
      <xdr:rowOff>228040</xdr:rowOff>
    </xdr:from>
    <xdr:to>
      <xdr:col>7</xdr:col>
      <xdr:colOff>14379</xdr:colOff>
      <xdr:row>21</xdr:row>
      <xdr:rowOff>986379</xdr:rowOff>
    </xdr:to>
    <xdr:sp macro="" textlink="">
      <xdr:nvSpPr>
        <xdr:cNvPr id="27" name="右矢印 26">
          <a:extLst>
            <a:ext uri="{FF2B5EF4-FFF2-40B4-BE49-F238E27FC236}">
              <a16:creationId xmlns:a16="http://schemas.microsoft.com/office/drawing/2014/main" id="{00000000-0008-0000-0700-00001B000000}"/>
            </a:ext>
          </a:extLst>
        </xdr:cNvPr>
        <xdr:cNvSpPr/>
      </xdr:nvSpPr>
      <xdr:spPr bwMode="auto">
        <a:xfrm>
          <a:off x="9523318" y="8677275"/>
          <a:ext cx="666002" cy="758339"/>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43141</xdr:colOff>
      <xdr:row>21</xdr:row>
      <xdr:rowOff>228040</xdr:rowOff>
    </xdr:from>
    <xdr:to>
      <xdr:col>4</xdr:col>
      <xdr:colOff>661571</xdr:colOff>
      <xdr:row>21</xdr:row>
      <xdr:rowOff>1019835</xdr:rowOff>
    </xdr:to>
    <xdr:sp macro="" textlink="">
      <xdr:nvSpPr>
        <xdr:cNvPr id="29" name="右矢印 28">
          <a:extLst>
            <a:ext uri="{FF2B5EF4-FFF2-40B4-BE49-F238E27FC236}">
              <a16:creationId xmlns:a16="http://schemas.microsoft.com/office/drawing/2014/main" id="{00000000-0008-0000-0700-00001D000000}"/>
            </a:ext>
          </a:extLst>
        </xdr:cNvPr>
        <xdr:cNvSpPr/>
      </xdr:nvSpPr>
      <xdr:spPr bwMode="auto">
        <a:xfrm>
          <a:off x="7405406" y="8677275"/>
          <a:ext cx="618430" cy="791795"/>
        </a:xfrm>
        <a:prstGeom prst="rightArrow">
          <a:avLst/>
        </a:prstGeom>
        <a:no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yes</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31935</xdr:colOff>
      <xdr:row>23</xdr:row>
      <xdr:rowOff>82362</xdr:rowOff>
    </xdr:from>
    <xdr:to>
      <xdr:col>4</xdr:col>
      <xdr:colOff>669394</xdr:colOff>
      <xdr:row>23</xdr:row>
      <xdr:rowOff>639964</xdr:rowOff>
    </xdr:to>
    <xdr:sp macro="" textlink="">
      <xdr:nvSpPr>
        <xdr:cNvPr id="30" name="右矢印 29">
          <a:extLst>
            <a:ext uri="{FF2B5EF4-FFF2-40B4-BE49-F238E27FC236}">
              <a16:creationId xmlns:a16="http://schemas.microsoft.com/office/drawing/2014/main" id="{00000000-0008-0000-0700-00001E000000}"/>
            </a:ext>
          </a:extLst>
        </xdr:cNvPr>
        <xdr:cNvSpPr/>
      </xdr:nvSpPr>
      <xdr:spPr bwMode="auto">
        <a:xfrm>
          <a:off x="7394200" y="10122833"/>
          <a:ext cx="637459" cy="557602"/>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V44"/>
  <sheetViews>
    <sheetView tabSelected="1" view="pageBreakPreview" zoomScale="85" zoomScaleNormal="100" zoomScaleSheetLayoutView="85" workbookViewId="0">
      <selection activeCell="A2" sqref="A2"/>
    </sheetView>
  </sheetViews>
  <sheetFormatPr defaultRowHeight="11.25" x14ac:dyDescent="0.1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0" ht="23.25" customHeight="1" x14ac:dyDescent="0.2">
      <c r="A1" s="279" t="s">
        <v>318</v>
      </c>
      <c r="B1" s="279"/>
      <c r="C1" s="278" t="s">
        <v>319</v>
      </c>
      <c r="D1" s="278"/>
      <c r="E1" s="278"/>
      <c r="F1" s="278"/>
      <c r="G1" s="278"/>
      <c r="H1" s="278"/>
      <c r="I1" s="278"/>
      <c r="J1" s="278"/>
      <c r="K1" s="278"/>
      <c r="L1" s="278"/>
      <c r="M1" s="278"/>
      <c r="N1" s="278"/>
      <c r="O1" s="278"/>
      <c r="P1" s="278"/>
      <c r="Q1" s="278"/>
      <c r="R1" s="278"/>
      <c r="S1" s="275"/>
      <c r="T1" s="25"/>
    </row>
    <row r="2" spans="1:20" x14ac:dyDescent="0.15">
      <c r="A2" s="2"/>
      <c r="B2" s="17" t="s">
        <v>219</v>
      </c>
      <c r="C2" s="123">
        <v>43555</v>
      </c>
      <c r="D2" s="125">
        <f>IF(MONTH(C2)&lt;6,YEAR(C2)-1,YEAR(C2))</f>
        <v>2018</v>
      </c>
      <c r="E2" s="126">
        <f>DATEVALUE(TEXT($D$2,"0")&amp;"/3/31")</f>
        <v>43190</v>
      </c>
      <c r="F2" s="18"/>
      <c r="G2" s="18"/>
      <c r="H2" s="18"/>
      <c r="I2" s="18"/>
      <c r="J2" s="18"/>
      <c r="K2" s="18"/>
      <c r="L2" s="18"/>
      <c r="M2" s="18"/>
      <c r="N2" s="18"/>
      <c r="O2" s="2"/>
      <c r="P2" s="2"/>
      <c r="Q2" s="4"/>
      <c r="R2" s="6"/>
      <c r="S2" s="6"/>
      <c r="T2" s="71"/>
    </row>
    <row r="3" spans="1:20" x14ac:dyDescent="0.15">
      <c r="A3" s="2"/>
      <c r="B3" s="22" t="s">
        <v>315</v>
      </c>
      <c r="C3" s="27"/>
      <c r="D3" s="37"/>
      <c r="E3" s="27"/>
      <c r="F3" s="27"/>
      <c r="G3" s="27"/>
      <c r="H3" s="27"/>
      <c r="I3" s="27"/>
      <c r="J3" s="27"/>
      <c r="K3" s="27"/>
      <c r="L3" s="27"/>
      <c r="M3" s="27"/>
      <c r="N3" s="27"/>
      <c r="O3" s="6"/>
      <c r="P3" s="6"/>
      <c r="Q3" s="6"/>
      <c r="R3" s="6"/>
      <c r="S3" s="6"/>
      <c r="T3" s="25"/>
    </row>
    <row r="4" spans="1:20" hidden="1" x14ac:dyDescent="0.15">
      <c r="A4" s="2"/>
      <c r="B4" s="22" t="s">
        <v>272</v>
      </c>
      <c r="C4" s="27"/>
      <c r="D4" s="29"/>
      <c r="E4" s="24"/>
      <c r="F4" s="24"/>
      <c r="G4" s="24"/>
      <c r="H4" s="24"/>
      <c r="I4" s="24"/>
      <c r="J4" s="24"/>
      <c r="K4" s="24"/>
      <c r="L4" s="24"/>
      <c r="M4" s="24"/>
      <c r="N4" s="24"/>
      <c r="O4" s="6"/>
      <c r="P4" s="6"/>
      <c r="Q4" s="6"/>
      <c r="R4" s="6"/>
      <c r="S4" s="6"/>
      <c r="T4" s="25"/>
    </row>
    <row r="5" spans="1:20" x14ac:dyDescent="0.15">
      <c r="A5" s="2"/>
      <c r="B5" s="54" t="s">
        <v>118</v>
      </c>
      <c r="C5" s="27"/>
      <c r="D5" s="29"/>
      <c r="E5" s="24"/>
      <c r="F5" s="24"/>
      <c r="G5" s="24"/>
      <c r="H5" s="24"/>
      <c r="I5" s="24"/>
      <c r="J5" s="24"/>
      <c r="K5" s="24"/>
      <c r="L5" s="24"/>
      <c r="M5" s="24"/>
      <c r="N5" s="24"/>
      <c r="O5" s="6"/>
      <c r="P5" s="6"/>
      <c r="Q5" s="6"/>
      <c r="R5" s="6"/>
      <c r="S5" s="6"/>
    </row>
    <row r="6" spans="1:20" x14ac:dyDescent="0.15">
      <c r="A6" s="2"/>
      <c r="B6" s="55" t="s">
        <v>174</v>
      </c>
      <c r="C6" s="24"/>
      <c r="D6" s="29"/>
      <c r="E6" s="24"/>
      <c r="F6" s="24"/>
      <c r="G6" s="24"/>
      <c r="H6" s="24"/>
      <c r="I6" s="24"/>
      <c r="J6" s="24"/>
      <c r="K6" s="24"/>
      <c r="L6" s="24"/>
      <c r="M6" s="24"/>
      <c r="N6" s="24"/>
      <c r="O6" s="6"/>
      <c r="P6" s="6"/>
      <c r="Q6" s="6"/>
      <c r="R6" s="6"/>
      <c r="S6" s="6"/>
    </row>
    <row r="7" spans="1:20" x14ac:dyDescent="0.15">
      <c r="A7" s="2"/>
      <c r="B7" s="17" t="s">
        <v>173</v>
      </c>
      <c r="C7" s="27"/>
      <c r="D7" s="5"/>
      <c r="E7" s="23"/>
      <c r="F7" s="23"/>
      <c r="G7" s="23"/>
      <c r="H7" s="23"/>
      <c r="I7" s="23"/>
      <c r="J7" s="23"/>
      <c r="K7" s="23"/>
      <c r="L7" s="23"/>
      <c r="M7" s="23"/>
      <c r="N7" s="23"/>
      <c r="O7" s="30"/>
      <c r="P7" s="30"/>
      <c r="Q7" s="2"/>
      <c r="R7" s="2"/>
      <c r="S7" s="2"/>
    </row>
    <row r="8" spans="1:20" x14ac:dyDescent="0.15">
      <c r="A8" s="2"/>
      <c r="D8" s="30"/>
      <c r="E8" s="23"/>
      <c r="F8" s="23"/>
      <c r="G8" s="23"/>
      <c r="H8" s="23"/>
      <c r="I8" s="23"/>
      <c r="J8" s="23"/>
      <c r="K8" s="23"/>
      <c r="L8" s="23"/>
      <c r="M8" s="23"/>
      <c r="N8" s="23"/>
      <c r="O8" s="30"/>
      <c r="P8" s="30"/>
      <c r="Q8" s="2"/>
      <c r="R8" s="2"/>
      <c r="S8" s="2"/>
    </row>
    <row r="9" spans="1:20" x14ac:dyDescent="0.15">
      <c r="A9" s="2"/>
      <c r="B9" s="2"/>
      <c r="C9" s="3"/>
      <c r="D9" s="3"/>
      <c r="E9" s="18"/>
      <c r="F9" s="18"/>
      <c r="G9" s="18"/>
      <c r="H9" s="19"/>
      <c r="I9" s="19"/>
      <c r="J9" s="19"/>
      <c r="K9" s="18"/>
      <c r="L9" s="18"/>
      <c r="M9" s="18"/>
      <c r="N9" s="18"/>
      <c r="O9" s="2"/>
      <c r="P9" s="2"/>
      <c r="Q9" s="2"/>
      <c r="R9" s="2"/>
      <c r="S9" s="2"/>
    </row>
    <row r="10" spans="1:20" ht="24.95" customHeight="1" thickBot="1" x14ac:dyDescent="0.2">
      <c r="A10" s="1" t="s">
        <v>293</v>
      </c>
      <c r="B10" s="2"/>
      <c r="C10" s="3"/>
      <c r="D10" s="3"/>
      <c r="E10" s="18"/>
      <c r="F10" s="18"/>
      <c r="G10" s="18"/>
      <c r="H10" s="28"/>
      <c r="I10" s="38"/>
      <c r="J10" s="38"/>
      <c r="K10" s="18"/>
      <c r="L10" s="18"/>
      <c r="M10" s="18"/>
      <c r="N10" s="18"/>
      <c r="O10" s="2"/>
      <c r="P10" s="2"/>
      <c r="Q10" s="2"/>
      <c r="R10" s="2"/>
      <c r="S10" s="2"/>
    </row>
    <row r="11" spans="1:20" ht="14.25" customHeight="1" thickBot="1" x14ac:dyDescent="0.2">
      <c r="A11" s="40" t="str">
        <f>LEFT(A10,4)</f>
        <v>１．論文</v>
      </c>
      <c r="B11" s="2"/>
      <c r="C11" s="3"/>
      <c r="D11" s="3"/>
      <c r="E11" s="56" t="s">
        <v>175</v>
      </c>
      <c r="F11" s="57"/>
      <c r="G11" s="57"/>
      <c r="H11" s="57"/>
      <c r="I11" s="57"/>
      <c r="J11" s="57"/>
      <c r="K11" s="57"/>
      <c r="L11" s="57"/>
      <c r="M11" s="57"/>
      <c r="N11" s="58"/>
      <c r="O11" s="41"/>
      <c r="P11" s="2"/>
      <c r="Q11" s="2"/>
      <c r="R11" s="2"/>
      <c r="S11" s="2"/>
    </row>
    <row r="12" spans="1:20" s="34" customFormat="1" ht="24" customHeight="1" thickBot="1" x14ac:dyDescent="0.2">
      <c r="A12" s="31" t="s">
        <v>0</v>
      </c>
      <c r="B12" s="32" t="s">
        <v>2</v>
      </c>
      <c r="C12" s="7" t="s">
        <v>1</v>
      </c>
      <c r="D12" s="8" t="s">
        <v>148</v>
      </c>
      <c r="E12" s="133" t="s">
        <v>280</v>
      </c>
      <c r="F12" s="133" t="s">
        <v>281</v>
      </c>
      <c r="G12" s="133"/>
      <c r="H12" s="133"/>
      <c r="I12" s="133"/>
      <c r="J12" s="133"/>
      <c r="K12" s="133"/>
      <c r="L12" s="133"/>
      <c r="M12" s="133"/>
      <c r="N12" s="133"/>
      <c r="O12" s="32" t="s">
        <v>162</v>
      </c>
      <c r="P12" s="32" t="s">
        <v>3</v>
      </c>
      <c r="Q12" s="9" t="s">
        <v>181</v>
      </c>
      <c r="R12" s="92" t="s">
        <v>226</v>
      </c>
      <c r="S12" s="33" t="s">
        <v>225</v>
      </c>
    </row>
    <row r="13" spans="1:20" s="10" customFormat="1" ht="15" customHeight="1" thickTop="1" x14ac:dyDescent="0.15">
      <c r="A13" s="62">
        <f t="shared" ref="A13:A42" si="0">ROW()-MATCH("１．論文",$A$1:$A$50,0)-1</f>
        <v>1</v>
      </c>
      <c r="B13" s="42"/>
      <c r="C13" s="51"/>
      <c r="D13" s="51"/>
      <c r="E13" s="66"/>
      <c r="F13" s="43"/>
      <c r="G13" s="43"/>
      <c r="H13" s="43"/>
      <c r="I13" s="43"/>
      <c r="J13" s="43"/>
      <c r="K13" s="43"/>
      <c r="L13" s="43"/>
      <c r="M13" s="43"/>
      <c r="N13" s="43"/>
      <c r="O13" s="51"/>
      <c r="P13" s="51"/>
      <c r="Q13" s="51"/>
      <c r="R13" s="93"/>
      <c r="S13" s="78"/>
    </row>
    <row r="14" spans="1:20" s="10" customFormat="1" ht="15" customHeight="1" x14ac:dyDescent="0.15">
      <c r="A14" s="87">
        <f t="shared" si="0"/>
        <v>2</v>
      </c>
      <c r="B14" s="72"/>
      <c r="C14" s="88"/>
      <c r="D14" s="88"/>
      <c r="E14" s="89"/>
      <c r="F14" s="90"/>
      <c r="G14" s="90"/>
      <c r="H14" s="90"/>
      <c r="I14" s="90"/>
      <c r="J14" s="90"/>
      <c r="K14" s="90"/>
      <c r="L14" s="90"/>
      <c r="M14" s="90"/>
      <c r="N14" s="90"/>
      <c r="O14" s="52"/>
      <c r="P14" s="88"/>
      <c r="Q14" s="88"/>
      <c r="R14" s="94"/>
      <c r="S14" s="91"/>
    </row>
    <row r="15" spans="1:20" s="10" customFormat="1" ht="15" customHeight="1" x14ac:dyDescent="0.15">
      <c r="A15" s="87">
        <f t="shared" si="0"/>
        <v>3</v>
      </c>
      <c r="B15" s="72"/>
      <c r="C15" s="88"/>
      <c r="D15" s="88"/>
      <c r="E15" s="89"/>
      <c r="F15" s="90"/>
      <c r="G15" s="90"/>
      <c r="H15" s="90"/>
      <c r="I15" s="90"/>
      <c r="J15" s="90"/>
      <c r="K15" s="90"/>
      <c r="L15" s="90"/>
      <c r="M15" s="90"/>
      <c r="N15" s="90"/>
      <c r="O15" s="52"/>
      <c r="P15" s="88"/>
      <c r="Q15" s="88"/>
      <c r="R15" s="94"/>
      <c r="S15" s="91"/>
    </row>
    <row r="16" spans="1:20" s="10" customFormat="1" ht="15" customHeight="1" x14ac:dyDescent="0.15">
      <c r="A16" s="87">
        <f t="shared" si="0"/>
        <v>4</v>
      </c>
      <c r="B16" s="72"/>
      <c r="C16" s="88"/>
      <c r="D16" s="88"/>
      <c r="E16" s="89"/>
      <c r="F16" s="90"/>
      <c r="G16" s="90"/>
      <c r="H16" s="90"/>
      <c r="I16" s="90"/>
      <c r="J16" s="90"/>
      <c r="K16" s="90"/>
      <c r="L16" s="90"/>
      <c r="M16" s="90"/>
      <c r="N16" s="90"/>
      <c r="O16" s="52"/>
      <c r="P16" s="88"/>
      <c r="Q16" s="88"/>
      <c r="R16" s="94"/>
      <c r="S16" s="91"/>
    </row>
    <row r="17" spans="1:19" s="10" customFormat="1" ht="15" customHeight="1" x14ac:dyDescent="0.15">
      <c r="A17" s="87">
        <f t="shared" si="0"/>
        <v>5</v>
      </c>
      <c r="B17" s="72"/>
      <c r="C17" s="88"/>
      <c r="D17" s="88"/>
      <c r="E17" s="89"/>
      <c r="F17" s="90"/>
      <c r="G17" s="90"/>
      <c r="H17" s="90"/>
      <c r="I17" s="90"/>
      <c r="J17" s="90"/>
      <c r="K17" s="90"/>
      <c r="L17" s="90"/>
      <c r="M17" s="90"/>
      <c r="N17" s="90"/>
      <c r="O17" s="52"/>
      <c r="P17" s="88"/>
      <c r="Q17" s="88"/>
      <c r="R17" s="94"/>
      <c r="S17" s="91"/>
    </row>
    <row r="18" spans="1:19" s="10" customFormat="1" ht="15" customHeight="1" x14ac:dyDescent="0.15">
      <c r="A18" s="87">
        <f t="shared" si="0"/>
        <v>6</v>
      </c>
      <c r="B18" s="72"/>
      <c r="C18" s="88"/>
      <c r="D18" s="88"/>
      <c r="E18" s="89"/>
      <c r="F18" s="90"/>
      <c r="G18" s="90"/>
      <c r="H18" s="90"/>
      <c r="I18" s="90"/>
      <c r="J18" s="90"/>
      <c r="K18" s="90"/>
      <c r="L18" s="90"/>
      <c r="M18" s="90"/>
      <c r="N18" s="90"/>
      <c r="O18" s="52"/>
      <c r="P18" s="88"/>
      <c r="Q18" s="88"/>
      <c r="R18" s="94"/>
      <c r="S18" s="91"/>
    </row>
    <row r="19" spans="1:19" s="10" customFormat="1" ht="15" customHeight="1" x14ac:dyDescent="0.15">
      <c r="A19" s="87">
        <f t="shared" si="0"/>
        <v>7</v>
      </c>
      <c r="B19" s="72"/>
      <c r="C19" s="88"/>
      <c r="D19" s="88"/>
      <c r="E19" s="89"/>
      <c r="F19" s="90"/>
      <c r="G19" s="90"/>
      <c r="H19" s="90"/>
      <c r="I19" s="90"/>
      <c r="J19" s="90"/>
      <c r="K19" s="90"/>
      <c r="L19" s="90"/>
      <c r="M19" s="90"/>
      <c r="N19" s="90"/>
      <c r="O19" s="52"/>
      <c r="P19" s="88"/>
      <c r="Q19" s="88"/>
      <c r="R19" s="94"/>
      <c r="S19" s="91"/>
    </row>
    <row r="20" spans="1:19" s="10" customFormat="1" ht="15" customHeight="1" x14ac:dyDescent="0.15">
      <c r="A20" s="87">
        <f t="shared" si="0"/>
        <v>8</v>
      </c>
      <c r="B20" s="72"/>
      <c r="C20" s="88"/>
      <c r="D20" s="88"/>
      <c r="E20" s="89"/>
      <c r="F20" s="90"/>
      <c r="G20" s="90"/>
      <c r="H20" s="90"/>
      <c r="I20" s="90"/>
      <c r="J20" s="90"/>
      <c r="K20" s="90"/>
      <c r="L20" s="90"/>
      <c r="M20" s="90"/>
      <c r="N20" s="90"/>
      <c r="O20" s="52"/>
      <c r="P20" s="88"/>
      <c r="Q20" s="88"/>
      <c r="R20" s="94"/>
      <c r="S20" s="91"/>
    </row>
    <row r="21" spans="1:19" s="10" customFormat="1" ht="15" customHeight="1" x14ac:dyDescent="0.15">
      <c r="A21" s="87">
        <f t="shared" si="0"/>
        <v>9</v>
      </c>
      <c r="B21" s="72"/>
      <c r="C21" s="88"/>
      <c r="D21" s="88"/>
      <c r="E21" s="89"/>
      <c r="F21" s="90"/>
      <c r="G21" s="90"/>
      <c r="H21" s="90"/>
      <c r="I21" s="90"/>
      <c r="J21" s="90"/>
      <c r="K21" s="90"/>
      <c r="L21" s="90"/>
      <c r="M21" s="90"/>
      <c r="N21" s="90"/>
      <c r="O21" s="52"/>
      <c r="P21" s="88"/>
      <c r="Q21" s="88"/>
      <c r="R21" s="94"/>
      <c r="S21" s="91"/>
    </row>
    <row r="22" spans="1:19" s="10" customFormat="1" ht="15" customHeight="1" x14ac:dyDescent="0.15">
      <c r="A22" s="87">
        <f t="shared" si="0"/>
        <v>10</v>
      </c>
      <c r="B22" s="72"/>
      <c r="C22" s="88"/>
      <c r="D22" s="88"/>
      <c r="E22" s="89"/>
      <c r="F22" s="90"/>
      <c r="G22" s="90"/>
      <c r="H22" s="90"/>
      <c r="I22" s="90"/>
      <c r="J22" s="90"/>
      <c r="K22" s="90"/>
      <c r="L22" s="90"/>
      <c r="M22" s="90"/>
      <c r="N22" s="90"/>
      <c r="O22" s="52"/>
      <c r="P22" s="88"/>
      <c r="Q22" s="88"/>
      <c r="R22" s="94"/>
      <c r="S22" s="91"/>
    </row>
    <row r="23" spans="1:19" s="10" customFormat="1" ht="15" customHeight="1" x14ac:dyDescent="0.15">
      <c r="A23" s="63">
        <f t="shared" si="0"/>
        <v>11</v>
      </c>
      <c r="B23" s="72"/>
      <c r="C23" s="52"/>
      <c r="D23" s="52"/>
      <c r="E23" s="45"/>
      <c r="F23" s="45"/>
      <c r="G23" s="45"/>
      <c r="H23" s="45"/>
      <c r="I23" s="45"/>
      <c r="J23" s="45"/>
      <c r="K23" s="45"/>
      <c r="L23" s="45"/>
      <c r="M23" s="45"/>
      <c r="N23" s="45"/>
      <c r="O23" s="52"/>
      <c r="P23" s="52"/>
      <c r="Q23" s="52"/>
      <c r="R23" s="95"/>
      <c r="S23" s="79"/>
    </row>
    <row r="24" spans="1:19" s="10" customFormat="1" ht="15" customHeight="1" x14ac:dyDescent="0.15">
      <c r="A24" s="63">
        <f t="shared" si="0"/>
        <v>12</v>
      </c>
      <c r="B24" s="72"/>
      <c r="C24" s="52"/>
      <c r="D24" s="52"/>
      <c r="E24" s="45"/>
      <c r="F24" s="45"/>
      <c r="G24" s="45"/>
      <c r="H24" s="45"/>
      <c r="I24" s="45"/>
      <c r="J24" s="45"/>
      <c r="K24" s="45"/>
      <c r="L24" s="45"/>
      <c r="M24" s="45"/>
      <c r="N24" s="45"/>
      <c r="O24" s="52"/>
      <c r="P24" s="52"/>
      <c r="Q24" s="52"/>
      <c r="R24" s="95"/>
      <c r="S24" s="79"/>
    </row>
    <row r="25" spans="1:19" s="10" customFormat="1" ht="15" customHeight="1" x14ac:dyDescent="0.15">
      <c r="A25" s="63">
        <f t="shared" si="0"/>
        <v>13</v>
      </c>
      <c r="B25" s="72"/>
      <c r="C25" s="52"/>
      <c r="D25" s="52"/>
      <c r="E25" s="45"/>
      <c r="F25" s="45"/>
      <c r="G25" s="45"/>
      <c r="H25" s="45"/>
      <c r="I25" s="45"/>
      <c r="J25" s="45"/>
      <c r="K25" s="45"/>
      <c r="L25" s="45"/>
      <c r="M25" s="45"/>
      <c r="N25" s="45"/>
      <c r="O25" s="52"/>
      <c r="P25" s="52"/>
      <c r="Q25" s="52"/>
      <c r="R25" s="95"/>
      <c r="S25" s="79"/>
    </row>
    <row r="26" spans="1:19" s="10" customFormat="1" ht="15" customHeight="1" x14ac:dyDescent="0.15">
      <c r="A26" s="63">
        <f t="shared" si="0"/>
        <v>14</v>
      </c>
      <c r="B26" s="72"/>
      <c r="C26" s="52"/>
      <c r="D26" s="52"/>
      <c r="E26" s="45"/>
      <c r="F26" s="45"/>
      <c r="G26" s="45"/>
      <c r="H26" s="45"/>
      <c r="I26" s="45"/>
      <c r="J26" s="45"/>
      <c r="K26" s="45"/>
      <c r="L26" s="45"/>
      <c r="M26" s="45"/>
      <c r="N26" s="45"/>
      <c r="O26" s="52"/>
      <c r="P26" s="52"/>
      <c r="Q26" s="52"/>
      <c r="R26" s="95"/>
      <c r="S26" s="79"/>
    </row>
    <row r="27" spans="1:19" s="10" customFormat="1" ht="15" customHeight="1" x14ac:dyDescent="0.15">
      <c r="A27" s="63">
        <f t="shared" si="0"/>
        <v>15</v>
      </c>
      <c r="B27" s="72"/>
      <c r="C27" s="52"/>
      <c r="D27" s="52"/>
      <c r="E27" s="45"/>
      <c r="F27" s="45"/>
      <c r="G27" s="45"/>
      <c r="H27" s="45"/>
      <c r="I27" s="45"/>
      <c r="J27" s="45"/>
      <c r="K27" s="45"/>
      <c r="L27" s="45"/>
      <c r="M27" s="45"/>
      <c r="N27" s="45"/>
      <c r="O27" s="52"/>
      <c r="P27" s="52"/>
      <c r="Q27" s="52"/>
      <c r="R27" s="95"/>
      <c r="S27" s="79"/>
    </row>
    <row r="28" spans="1:19" s="10" customFormat="1" ht="15" customHeight="1" x14ac:dyDescent="0.15">
      <c r="A28" s="63">
        <f t="shared" si="0"/>
        <v>16</v>
      </c>
      <c r="B28" s="72"/>
      <c r="C28" s="52"/>
      <c r="D28" s="52"/>
      <c r="E28" s="45"/>
      <c r="F28" s="45"/>
      <c r="G28" s="45"/>
      <c r="H28" s="45"/>
      <c r="I28" s="45"/>
      <c r="J28" s="45"/>
      <c r="K28" s="45"/>
      <c r="L28" s="45"/>
      <c r="M28" s="45"/>
      <c r="N28" s="45"/>
      <c r="O28" s="52"/>
      <c r="P28" s="52"/>
      <c r="Q28" s="52"/>
      <c r="R28" s="95"/>
      <c r="S28" s="79"/>
    </row>
    <row r="29" spans="1:19" s="10" customFormat="1" ht="15" customHeight="1" x14ac:dyDescent="0.15">
      <c r="A29" s="63">
        <f t="shared" si="0"/>
        <v>17</v>
      </c>
      <c r="B29" s="72"/>
      <c r="C29" s="52"/>
      <c r="D29" s="52"/>
      <c r="E29" s="45"/>
      <c r="F29" s="45"/>
      <c r="G29" s="45"/>
      <c r="H29" s="45"/>
      <c r="I29" s="45"/>
      <c r="J29" s="45"/>
      <c r="K29" s="45"/>
      <c r="L29" s="45"/>
      <c r="M29" s="45"/>
      <c r="N29" s="45"/>
      <c r="O29" s="52"/>
      <c r="P29" s="52"/>
      <c r="Q29" s="52"/>
      <c r="R29" s="95"/>
      <c r="S29" s="79"/>
    </row>
    <row r="30" spans="1:19" s="10" customFormat="1" ht="15" customHeight="1" x14ac:dyDescent="0.15">
      <c r="A30" s="63">
        <f t="shared" si="0"/>
        <v>18</v>
      </c>
      <c r="B30" s="72"/>
      <c r="C30" s="52"/>
      <c r="D30" s="52"/>
      <c r="E30" s="45"/>
      <c r="F30" s="45"/>
      <c r="G30" s="45"/>
      <c r="H30" s="45"/>
      <c r="I30" s="45"/>
      <c r="J30" s="45"/>
      <c r="K30" s="45"/>
      <c r="L30" s="45"/>
      <c r="M30" s="45"/>
      <c r="N30" s="45"/>
      <c r="O30" s="52"/>
      <c r="P30" s="52"/>
      <c r="Q30" s="52"/>
      <c r="R30" s="95"/>
      <c r="S30" s="79"/>
    </row>
    <row r="31" spans="1:19" s="10" customFormat="1" ht="15" customHeight="1" x14ac:dyDescent="0.15">
      <c r="A31" s="63">
        <f t="shared" si="0"/>
        <v>19</v>
      </c>
      <c r="B31" s="72"/>
      <c r="C31" s="52"/>
      <c r="D31" s="52"/>
      <c r="E31" s="45"/>
      <c r="F31" s="45"/>
      <c r="G31" s="45"/>
      <c r="H31" s="45"/>
      <c r="I31" s="45"/>
      <c r="J31" s="45"/>
      <c r="K31" s="45"/>
      <c r="L31" s="45"/>
      <c r="M31" s="45"/>
      <c r="N31" s="45"/>
      <c r="O31" s="52"/>
      <c r="P31" s="52"/>
      <c r="Q31" s="52"/>
      <c r="R31" s="95"/>
      <c r="S31" s="79"/>
    </row>
    <row r="32" spans="1:19" s="10" customFormat="1" ht="15" customHeight="1" x14ac:dyDescent="0.15">
      <c r="A32" s="63">
        <f t="shared" si="0"/>
        <v>20</v>
      </c>
      <c r="B32" s="72"/>
      <c r="C32" s="52"/>
      <c r="D32" s="52"/>
      <c r="E32" s="45"/>
      <c r="F32" s="45"/>
      <c r="G32" s="45"/>
      <c r="H32" s="45"/>
      <c r="I32" s="45"/>
      <c r="J32" s="45"/>
      <c r="K32" s="45"/>
      <c r="L32" s="45"/>
      <c r="M32" s="45"/>
      <c r="N32" s="45"/>
      <c r="O32" s="52"/>
      <c r="P32" s="52"/>
      <c r="Q32" s="52"/>
      <c r="R32" s="95"/>
      <c r="S32" s="79"/>
    </row>
    <row r="33" spans="1:22" s="10" customFormat="1" ht="15" customHeight="1" x14ac:dyDescent="0.15">
      <c r="A33" s="63">
        <f t="shared" si="0"/>
        <v>21</v>
      </c>
      <c r="B33" s="72"/>
      <c r="C33" s="52"/>
      <c r="D33" s="52"/>
      <c r="E33" s="45"/>
      <c r="F33" s="45"/>
      <c r="G33" s="45"/>
      <c r="H33" s="45"/>
      <c r="I33" s="45"/>
      <c r="J33" s="45"/>
      <c r="K33" s="45"/>
      <c r="L33" s="45"/>
      <c r="M33" s="45"/>
      <c r="N33" s="45"/>
      <c r="O33" s="52"/>
      <c r="P33" s="52"/>
      <c r="Q33" s="52"/>
      <c r="R33" s="95"/>
      <c r="S33" s="79"/>
    </row>
    <row r="34" spans="1:22" s="10" customFormat="1" ht="15" customHeight="1" x14ac:dyDescent="0.15">
      <c r="A34" s="63">
        <f t="shared" si="0"/>
        <v>22</v>
      </c>
      <c r="B34" s="72"/>
      <c r="C34" s="52"/>
      <c r="D34" s="52"/>
      <c r="E34" s="45"/>
      <c r="F34" s="45"/>
      <c r="G34" s="45"/>
      <c r="H34" s="45"/>
      <c r="I34" s="45"/>
      <c r="J34" s="45"/>
      <c r="K34" s="45"/>
      <c r="L34" s="45"/>
      <c r="M34" s="45"/>
      <c r="N34" s="45"/>
      <c r="O34" s="52"/>
      <c r="P34" s="52"/>
      <c r="Q34" s="52"/>
      <c r="R34" s="95"/>
      <c r="S34" s="79"/>
    </row>
    <row r="35" spans="1:22" s="10" customFormat="1" ht="15" customHeight="1" x14ac:dyDescent="0.15">
      <c r="A35" s="63">
        <f t="shared" si="0"/>
        <v>23</v>
      </c>
      <c r="B35" s="72"/>
      <c r="C35" s="52"/>
      <c r="D35" s="52"/>
      <c r="E35" s="45"/>
      <c r="F35" s="45"/>
      <c r="G35" s="45"/>
      <c r="H35" s="45"/>
      <c r="I35" s="45"/>
      <c r="J35" s="45"/>
      <c r="K35" s="45"/>
      <c r="L35" s="45"/>
      <c r="M35" s="45"/>
      <c r="N35" s="45"/>
      <c r="O35" s="52"/>
      <c r="P35" s="52"/>
      <c r="Q35" s="52"/>
      <c r="R35" s="95"/>
      <c r="S35" s="79"/>
    </row>
    <row r="36" spans="1:22" s="10" customFormat="1" ht="15" customHeight="1" x14ac:dyDescent="0.15">
      <c r="A36" s="63">
        <f t="shared" si="0"/>
        <v>24</v>
      </c>
      <c r="B36" s="72"/>
      <c r="C36" s="52"/>
      <c r="D36" s="52"/>
      <c r="E36" s="45"/>
      <c r="F36" s="45"/>
      <c r="G36" s="45"/>
      <c r="H36" s="45"/>
      <c r="I36" s="45"/>
      <c r="J36" s="45"/>
      <c r="K36" s="45"/>
      <c r="L36" s="45"/>
      <c r="M36" s="45"/>
      <c r="N36" s="45"/>
      <c r="O36" s="52"/>
      <c r="P36" s="52"/>
      <c r="Q36" s="52"/>
      <c r="R36" s="95"/>
      <c r="S36" s="79"/>
    </row>
    <row r="37" spans="1:22" s="10" customFormat="1" ht="15" customHeight="1" x14ac:dyDescent="0.15">
      <c r="A37" s="63">
        <f t="shared" si="0"/>
        <v>25</v>
      </c>
      <c r="B37" s="72"/>
      <c r="C37" s="52"/>
      <c r="D37" s="52"/>
      <c r="E37" s="45"/>
      <c r="F37" s="45"/>
      <c r="G37" s="45"/>
      <c r="H37" s="45"/>
      <c r="I37" s="45"/>
      <c r="J37" s="45"/>
      <c r="K37" s="45"/>
      <c r="L37" s="45"/>
      <c r="M37" s="45"/>
      <c r="N37" s="45"/>
      <c r="O37" s="52"/>
      <c r="P37" s="52"/>
      <c r="Q37" s="52"/>
      <c r="R37" s="95"/>
      <c r="S37" s="79"/>
    </row>
    <row r="38" spans="1:22" s="10" customFormat="1" ht="15" customHeight="1" x14ac:dyDescent="0.15">
      <c r="A38" s="63">
        <f t="shared" si="0"/>
        <v>26</v>
      </c>
      <c r="B38" s="44"/>
      <c r="C38" s="52"/>
      <c r="D38" s="52"/>
      <c r="E38" s="45"/>
      <c r="F38" s="45"/>
      <c r="G38" s="45"/>
      <c r="H38" s="45"/>
      <c r="I38" s="45"/>
      <c r="J38" s="45"/>
      <c r="K38" s="45"/>
      <c r="L38" s="45"/>
      <c r="M38" s="45"/>
      <c r="N38" s="45"/>
      <c r="O38" s="52"/>
      <c r="P38" s="52"/>
      <c r="Q38" s="52"/>
      <c r="R38" s="95"/>
      <c r="S38" s="79"/>
    </row>
    <row r="39" spans="1:22" s="10" customFormat="1" ht="15" customHeight="1" x14ac:dyDescent="0.15">
      <c r="A39" s="63">
        <f t="shared" si="0"/>
        <v>27</v>
      </c>
      <c r="B39" s="44"/>
      <c r="C39" s="52"/>
      <c r="D39" s="52"/>
      <c r="E39" s="45"/>
      <c r="F39" s="45"/>
      <c r="G39" s="45"/>
      <c r="H39" s="45"/>
      <c r="I39" s="45"/>
      <c r="J39" s="45"/>
      <c r="K39" s="45"/>
      <c r="L39" s="45"/>
      <c r="M39" s="45"/>
      <c r="N39" s="45"/>
      <c r="O39" s="52"/>
      <c r="P39" s="52"/>
      <c r="Q39" s="52"/>
      <c r="R39" s="95"/>
      <c r="S39" s="79"/>
    </row>
    <row r="40" spans="1:22" s="10" customFormat="1" ht="15" customHeight="1" x14ac:dyDescent="0.15">
      <c r="A40" s="63">
        <f t="shared" si="0"/>
        <v>28</v>
      </c>
      <c r="B40" s="44"/>
      <c r="C40" s="52"/>
      <c r="D40" s="52"/>
      <c r="E40" s="45"/>
      <c r="F40" s="45"/>
      <c r="G40" s="45"/>
      <c r="H40" s="45"/>
      <c r="I40" s="45"/>
      <c r="J40" s="45"/>
      <c r="K40" s="45"/>
      <c r="L40" s="45"/>
      <c r="M40" s="45"/>
      <c r="N40" s="45"/>
      <c r="O40" s="52"/>
      <c r="P40" s="52"/>
      <c r="Q40" s="52"/>
      <c r="R40" s="95"/>
      <c r="S40" s="79"/>
    </row>
    <row r="41" spans="1:22" s="10" customFormat="1" ht="15" customHeight="1" x14ac:dyDescent="0.15">
      <c r="A41" s="63">
        <f t="shared" si="0"/>
        <v>29</v>
      </c>
      <c r="B41" s="44"/>
      <c r="C41" s="52"/>
      <c r="D41" s="52"/>
      <c r="E41" s="45"/>
      <c r="F41" s="45"/>
      <c r="G41" s="45"/>
      <c r="H41" s="45"/>
      <c r="I41" s="45"/>
      <c r="J41" s="45"/>
      <c r="K41" s="45"/>
      <c r="L41" s="45"/>
      <c r="M41" s="45"/>
      <c r="N41" s="45"/>
      <c r="O41" s="52"/>
      <c r="P41" s="52"/>
      <c r="Q41" s="52"/>
      <c r="R41" s="95"/>
      <c r="S41" s="79"/>
    </row>
    <row r="42" spans="1:22" s="10" customFormat="1" ht="15" customHeight="1" thickBot="1" x14ac:dyDescent="0.2">
      <c r="A42" s="39">
        <f t="shared" si="0"/>
        <v>30</v>
      </c>
      <c r="B42" s="46" t="s">
        <v>140</v>
      </c>
      <c r="C42" s="53"/>
      <c r="D42" s="53"/>
      <c r="E42" s="47"/>
      <c r="F42" s="47"/>
      <c r="G42" s="47"/>
      <c r="H42" s="47"/>
      <c r="I42" s="47"/>
      <c r="J42" s="47"/>
      <c r="K42" s="47"/>
      <c r="L42" s="47"/>
      <c r="M42" s="47"/>
      <c r="N42" s="47"/>
      <c r="O42" s="53"/>
      <c r="P42" s="53"/>
      <c r="Q42" s="53"/>
      <c r="R42" s="96"/>
      <c r="S42" s="80"/>
      <c r="V42" s="11"/>
    </row>
    <row r="43" spans="1:22" x14ac:dyDescent="0.15">
      <c r="A43" s="2"/>
      <c r="B43" s="2"/>
      <c r="C43" s="3"/>
      <c r="D43" s="3"/>
      <c r="E43" s="18"/>
      <c r="F43" s="18"/>
      <c r="G43" s="18"/>
      <c r="H43" s="18"/>
      <c r="I43" s="18"/>
      <c r="J43" s="18"/>
      <c r="K43" s="18"/>
      <c r="L43" s="18"/>
      <c r="M43" s="18"/>
      <c r="N43" s="18"/>
      <c r="O43" s="2"/>
      <c r="P43" s="2"/>
      <c r="Q43" s="2"/>
      <c r="R43" s="2"/>
      <c r="S43" s="2"/>
      <c r="V43" s="2"/>
    </row>
    <row r="44" spans="1:22" x14ac:dyDescent="0.15">
      <c r="B44" s="20"/>
      <c r="C44" s="21"/>
      <c r="D44" s="21"/>
      <c r="E44" s="36"/>
      <c r="F44" s="36"/>
      <c r="G44" s="36"/>
      <c r="H44" s="36"/>
      <c r="I44" s="36"/>
      <c r="J44" s="36"/>
      <c r="K44" s="36"/>
      <c r="L44" s="36"/>
      <c r="M44" s="36"/>
      <c r="N44" s="36"/>
      <c r="O44" s="30"/>
      <c r="P44" s="30"/>
      <c r="Q44" s="6"/>
      <c r="R44" s="6"/>
    </row>
  </sheetData>
  <sheetProtection formatCells="0" formatColumns="0" formatRows="0" insertColumns="0" insertRows="0" deleteColumns="0" deleteRows="0" selectLockedCells="1" sort="0"/>
  <mergeCells count="2">
    <mergeCell ref="C1:R1"/>
    <mergeCell ref="A1:B1"/>
  </mergeCells>
  <phoneticPr fontId="1"/>
  <conditionalFormatting sqref="E12:N12 C3:C7 A13 A23:A42">
    <cfRule type="cellIs" dxfId="10" priority="6" stopIfTrue="1" operator="equal">
      <formula>""</formula>
    </cfRule>
  </conditionalFormatting>
  <conditionalFormatting sqref="A13:A42">
    <cfRule type="cellIs" dxfId="9" priority="2" stopIfTrue="1" operator="equal">
      <formula>""</formula>
    </cfRule>
  </conditionalFormatting>
  <conditionalFormatting sqref="C2">
    <cfRule type="cellIs" dxfId="8" priority="1" stopIfTrue="1" operator="equal">
      <formula>""</formula>
    </cfRule>
  </conditionalFormatting>
  <dataValidations count="5">
    <dataValidation type="date" errorStyle="warning" imeMode="halfAlpha" showInputMessage="1" showErrorMessage="1" errorTitle="日付入力欄" error="YYYY/MM/DD形式で入力してください。また、本年度中の発表を入力してください。" sqref="B13:B42" xr:uid="{00000000-0002-0000-0000-000000000000}">
      <formula1>36617</formula1>
      <formula2>43921</formula2>
    </dataValidation>
    <dataValidation imeMode="hiragana" allowBlank="1" showInputMessage="1" showErrorMessage="1" sqref="P13:S42" xr:uid="{00000000-0002-0000-0000-000001000000}"/>
    <dataValidation type="list" allowBlank="1" showInputMessage="1" showErrorMessage="1" sqref="E13:N42" xr:uid="{00000000-0002-0000-0000-000002000000}">
      <formula1>"〇"</formula1>
    </dataValidation>
    <dataValidation allowBlank="1" showDropDown="1" showInputMessage="1" showErrorMessage="1" sqref="U4:U22 T5:T22 T23:U43" xr:uid="{00000000-0002-0000-0000-000003000000}"/>
    <dataValidation type="list" allowBlank="1" showInputMessage="1" showErrorMessage="1" sqref="O13:O42" xr:uid="{00000000-0002-0000-0000-000004000000}">
      <formula1>"A.研究論文,B.小論文,C1.査読付収録論文,C2.収録論文,D.機関誌論文,E.著書等,F.学術解説等,G.一般口頭発表,H.その他資料"</formula1>
    </dataValidation>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39997558519241921"/>
    <pageSetUpPr fitToPage="1"/>
  </sheetPr>
  <dimension ref="A1:V27"/>
  <sheetViews>
    <sheetView view="pageBreakPreview" zoomScaleNormal="100" zoomScaleSheetLayoutView="100" workbookViewId="0">
      <selection sqref="A1:B1"/>
    </sheetView>
  </sheetViews>
  <sheetFormatPr defaultRowHeight="11.25" x14ac:dyDescent="0.1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2" ht="23.25" customHeight="1" x14ac:dyDescent="0.2">
      <c r="A1" s="279" t="str">
        <f>'1.論文等'!A1</f>
        <v>様式2-6 (2019-1)</v>
      </c>
      <c r="B1" s="279"/>
      <c r="C1" s="278" t="str">
        <f>'1.論文等'!C1</f>
        <v>外部発表一覧表</v>
      </c>
      <c r="D1" s="278"/>
      <c r="E1" s="278"/>
      <c r="F1" s="278"/>
      <c r="G1" s="278"/>
      <c r="H1" s="278"/>
      <c r="I1" s="278"/>
      <c r="J1" s="278"/>
      <c r="K1" s="278"/>
      <c r="L1" s="278"/>
      <c r="M1" s="278"/>
      <c r="N1" s="278"/>
      <c r="O1" s="278"/>
      <c r="P1" s="278"/>
      <c r="Q1" s="278"/>
      <c r="R1" s="278"/>
      <c r="S1" s="275"/>
      <c r="T1" s="25">
        <f ca="1">TODAY()</f>
        <v>43474</v>
      </c>
    </row>
    <row r="2" spans="1:22" x14ac:dyDescent="0.15">
      <c r="A2" s="2"/>
      <c r="B2" s="2"/>
      <c r="C2" s="3"/>
      <c r="D2" s="3"/>
      <c r="E2" s="18"/>
      <c r="F2" s="18"/>
      <c r="G2" s="18"/>
      <c r="H2" s="18"/>
      <c r="I2" s="18"/>
      <c r="J2" s="18"/>
      <c r="K2" s="18"/>
      <c r="L2" s="18"/>
      <c r="M2" s="18"/>
      <c r="N2" s="18"/>
      <c r="O2" s="2"/>
      <c r="P2" s="2"/>
      <c r="Q2" s="2"/>
      <c r="R2" s="2"/>
      <c r="S2" s="2"/>
      <c r="V2" s="2"/>
    </row>
    <row r="3" spans="1:22" ht="24.95" customHeight="1" thickBot="1" x14ac:dyDescent="0.2">
      <c r="A3" s="1" t="s">
        <v>157</v>
      </c>
      <c r="B3" s="2"/>
      <c r="C3" s="3"/>
      <c r="D3" s="3"/>
      <c r="E3" s="18"/>
      <c r="F3" s="18"/>
      <c r="G3" s="18"/>
      <c r="H3" s="18"/>
      <c r="I3" s="18"/>
      <c r="J3" s="18"/>
      <c r="K3" s="18"/>
      <c r="L3" s="18"/>
      <c r="M3" s="18"/>
      <c r="N3" s="18"/>
      <c r="O3" s="2"/>
      <c r="P3" s="2"/>
      <c r="Q3" s="2"/>
      <c r="R3" s="2"/>
      <c r="S3" s="2"/>
      <c r="V3" s="2"/>
    </row>
    <row r="4" spans="1:22" ht="14.25" customHeight="1" thickBot="1" x14ac:dyDescent="0.2">
      <c r="A4" s="40" t="str">
        <f>LEFT(A3,4)</f>
        <v>２．標準</v>
      </c>
      <c r="B4" s="2"/>
      <c r="C4" s="3"/>
      <c r="D4" s="3"/>
      <c r="E4" s="59" t="str">
        <f>'1.論文等'!$E$11</f>
        <v>受託者（法人名）</v>
      </c>
      <c r="F4" s="60"/>
      <c r="G4" s="60"/>
      <c r="H4" s="60"/>
      <c r="I4" s="60"/>
      <c r="J4" s="60"/>
      <c r="K4" s="60"/>
      <c r="L4" s="60"/>
      <c r="M4" s="60"/>
      <c r="N4" s="61"/>
      <c r="O4" s="41"/>
      <c r="P4" s="2"/>
      <c r="Q4" s="2"/>
      <c r="R4" s="2"/>
      <c r="S4" s="2"/>
    </row>
    <row r="5" spans="1:22" s="34" customFormat="1" ht="24" customHeight="1" thickBot="1" x14ac:dyDescent="0.2">
      <c r="A5" s="31" t="s">
        <v>0</v>
      </c>
      <c r="B5" s="32" t="s">
        <v>5</v>
      </c>
      <c r="C5" s="7" t="s">
        <v>9</v>
      </c>
      <c r="D5" s="73"/>
      <c r="E5" s="133" t="str">
        <f>IFERROR('1.論文等'!$E$12&amp;"","")</f>
        <v>Ａ</v>
      </c>
      <c r="F5" s="133" t="str">
        <f>IFERROR('1.論文等'!$F$12&amp;"","")</f>
        <v>Ｂ</v>
      </c>
      <c r="G5" s="134" t="str">
        <f>IFERROR('1.論文等'!$G$12&amp;" ","")</f>
        <v xml:space="preserve"> </v>
      </c>
      <c r="H5" s="133" t="str">
        <f>IFERROR('1.論文等'!$H$12&amp;"","")</f>
        <v/>
      </c>
      <c r="I5" s="133" t="str">
        <f>IFERROR('1.論文等'!$I$12&amp;"","")</f>
        <v/>
      </c>
      <c r="J5" s="133" t="str">
        <f>IFERROR('1.論文等'!$J$12&amp;"","")</f>
        <v/>
      </c>
      <c r="K5" s="133" t="str">
        <f>IFERROR('1.論文等'!$K$12&amp;"","")</f>
        <v/>
      </c>
      <c r="L5" s="133" t="str">
        <f>IFERROR('1.論文等'!$L$12&amp;"","")</f>
        <v/>
      </c>
      <c r="M5" s="133" t="str">
        <f>IFERROR('1.論文等'!$M$12&amp;"","")</f>
        <v/>
      </c>
      <c r="N5" s="133" t="str">
        <f>IFERROR('1.論文等'!$N$12&amp;"","")</f>
        <v/>
      </c>
      <c r="O5" s="32" t="s">
        <v>162</v>
      </c>
      <c r="P5" s="32" t="s">
        <v>10</v>
      </c>
      <c r="Q5" s="9" t="s">
        <v>182</v>
      </c>
      <c r="R5" s="92" t="s">
        <v>228</v>
      </c>
      <c r="S5" s="33" t="s">
        <v>227</v>
      </c>
    </row>
    <row r="6" spans="1:22" s="10" customFormat="1" ht="15" customHeight="1" thickTop="1" x14ac:dyDescent="0.15">
      <c r="A6" s="62">
        <f>ROW()-MATCH("２．標準",$A$1:$A$30,0)-1</f>
        <v>1</v>
      </c>
      <c r="B6" s="42"/>
      <c r="C6" s="51"/>
      <c r="D6" s="81"/>
      <c r="E6" s="48"/>
      <c r="F6" s="48"/>
      <c r="G6" s="48"/>
      <c r="H6" s="48"/>
      <c r="I6" s="48"/>
      <c r="J6" s="48"/>
      <c r="K6" s="48"/>
      <c r="L6" s="48"/>
      <c r="M6" s="48"/>
      <c r="N6" s="48"/>
      <c r="O6" s="51"/>
      <c r="P6" s="51"/>
      <c r="Q6" s="51"/>
      <c r="R6" s="93"/>
      <c r="S6" s="78"/>
    </row>
    <row r="7" spans="1:22" s="10" customFormat="1" ht="15" customHeight="1" x14ac:dyDescent="0.15">
      <c r="A7" s="63">
        <f t="shared" ref="A7:A25" si="0">ROW()-MATCH("２．標準",$A$1:$A$30,0)-1</f>
        <v>2</v>
      </c>
      <c r="B7" s="72"/>
      <c r="C7" s="88"/>
      <c r="D7" s="120"/>
      <c r="E7" s="121"/>
      <c r="F7" s="121"/>
      <c r="G7" s="121"/>
      <c r="H7" s="121"/>
      <c r="I7" s="121"/>
      <c r="J7" s="121"/>
      <c r="K7" s="121"/>
      <c r="L7" s="121"/>
      <c r="M7" s="121"/>
      <c r="N7" s="121"/>
      <c r="O7" s="88"/>
      <c r="P7" s="88"/>
      <c r="Q7" s="88"/>
      <c r="R7" s="94"/>
      <c r="S7" s="91"/>
    </row>
    <row r="8" spans="1:22" s="10" customFormat="1" ht="15" customHeight="1" x14ac:dyDescent="0.15">
      <c r="A8" s="63">
        <f t="shared" si="0"/>
        <v>3</v>
      </c>
      <c r="B8" s="72"/>
      <c r="C8" s="88"/>
      <c r="D8" s="120"/>
      <c r="E8" s="121"/>
      <c r="F8" s="121"/>
      <c r="G8" s="121"/>
      <c r="H8" s="121"/>
      <c r="I8" s="121"/>
      <c r="J8" s="121"/>
      <c r="K8" s="121"/>
      <c r="L8" s="121"/>
      <c r="M8" s="121"/>
      <c r="N8" s="121"/>
      <c r="O8" s="88"/>
      <c r="P8" s="88"/>
      <c r="Q8" s="88"/>
      <c r="R8" s="94"/>
      <c r="S8" s="91"/>
    </row>
    <row r="9" spans="1:22" s="10" customFormat="1" ht="15" customHeight="1" x14ac:dyDescent="0.15">
      <c r="A9" s="63">
        <f t="shared" si="0"/>
        <v>4</v>
      </c>
      <c r="B9" s="72"/>
      <c r="C9" s="88"/>
      <c r="D9" s="120"/>
      <c r="E9" s="121"/>
      <c r="F9" s="121"/>
      <c r="G9" s="121"/>
      <c r="H9" s="121"/>
      <c r="I9" s="121"/>
      <c r="J9" s="121"/>
      <c r="K9" s="121"/>
      <c r="L9" s="121"/>
      <c r="M9" s="121"/>
      <c r="N9" s="121"/>
      <c r="O9" s="88"/>
      <c r="P9" s="88"/>
      <c r="Q9" s="88"/>
      <c r="R9" s="94"/>
      <c r="S9" s="91"/>
    </row>
    <row r="10" spans="1:22" s="10" customFormat="1" ht="15" customHeight="1" x14ac:dyDescent="0.15">
      <c r="A10" s="63">
        <f t="shared" si="0"/>
        <v>5</v>
      </c>
      <c r="B10" s="72"/>
      <c r="C10" s="88"/>
      <c r="D10" s="120"/>
      <c r="E10" s="121"/>
      <c r="F10" s="121"/>
      <c r="G10" s="121"/>
      <c r="H10" s="121"/>
      <c r="I10" s="121"/>
      <c r="J10" s="121"/>
      <c r="K10" s="121"/>
      <c r="L10" s="121"/>
      <c r="M10" s="121"/>
      <c r="N10" s="121"/>
      <c r="O10" s="88"/>
      <c r="P10" s="88"/>
      <c r="Q10" s="88"/>
      <c r="R10" s="94"/>
      <c r="S10" s="91"/>
    </row>
    <row r="11" spans="1:22" s="10" customFormat="1" ht="15" customHeight="1" x14ac:dyDescent="0.15">
      <c r="A11" s="63">
        <f t="shared" si="0"/>
        <v>6</v>
      </c>
      <c r="B11" s="72"/>
      <c r="C11" s="88"/>
      <c r="D11" s="120"/>
      <c r="E11" s="121"/>
      <c r="F11" s="121"/>
      <c r="G11" s="121"/>
      <c r="H11" s="121"/>
      <c r="I11" s="121"/>
      <c r="J11" s="121"/>
      <c r="K11" s="121"/>
      <c r="L11" s="121"/>
      <c r="M11" s="121"/>
      <c r="N11" s="121"/>
      <c r="O11" s="88"/>
      <c r="P11" s="88"/>
      <c r="Q11" s="88"/>
      <c r="R11" s="94"/>
      <c r="S11" s="91"/>
    </row>
    <row r="12" spans="1:22" s="10" customFormat="1" ht="15" customHeight="1" x14ac:dyDescent="0.15">
      <c r="A12" s="63">
        <f t="shared" si="0"/>
        <v>7</v>
      </c>
      <c r="B12" s="72"/>
      <c r="C12" s="88"/>
      <c r="D12" s="120"/>
      <c r="E12" s="121"/>
      <c r="F12" s="121"/>
      <c r="G12" s="121"/>
      <c r="H12" s="121"/>
      <c r="I12" s="121"/>
      <c r="J12" s="121"/>
      <c r="K12" s="121"/>
      <c r="L12" s="121"/>
      <c r="M12" s="121"/>
      <c r="N12" s="121"/>
      <c r="O12" s="88"/>
      <c r="P12" s="88"/>
      <c r="Q12" s="88"/>
      <c r="R12" s="94"/>
      <c r="S12" s="91"/>
    </row>
    <row r="13" spans="1:22" s="10" customFormat="1" ht="15" customHeight="1" x14ac:dyDescent="0.15">
      <c r="A13" s="63">
        <f t="shared" si="0"/>
        <v>8</v>
      </c>
      <c r="B13" s="72"/>
      <c r="C13" s="88"/>
      <c r="D13" s="120"/>
      <c r="E13" s="121"/>
      <c r="F13" s="121"/>
      <c r="G13" s="121"/>
      <c r="H13" s="121"/>
      <c r="I13" s="121"/>
      <c r="J13" s="121"/>
      <c r="K13" s="121"/>
      <c r="L13" s="121"/>
      <c r="M13" s="121"/>
      <c r="N13" s="121"/>
      <c r="O13" s="88"/>
      <c r="P13" s="88"/>
      <c r="Q13" s="88"/>
      <c r="R13" s="94"/>
      <c r="S13" s="91"/>
    </row>
    <row r="14" spans="1:22" s="10" customFormat="1" ht="15" customHeight="1" x14ac:dyDescent="0.15">
      <c r="A14" s="63">
        <f t="shared" si="0"/>
        <v>9</v>
      </c>
      <c r="B14" s="72"/>
      <c r="C14" s="88"/>
      <c r="D14" s="120"/>
      <c r="E14" s="121"/>
      <c r="F14" s="121"/>
      <c r="G14" s="121"/>
      <c r="H14" s="121"/>
      <c r="I14" s="121"/>
      <c r="J14" s="121"/>
      <c r="K14" s="121"/>
      <c r="L14" s="121"/>
      <c r="M14" s="121"/>
      <c r="N14" s="121"/>
      <c r="O14" s="88"/>
      <c r="P14" s="88"/>
      <c r="Q14" s="88"/>
      <c r="R14" s="94"/>
      <c r="S14" s="91"/>
    </row>
    <row r="15" spans="1:22" s="10" customFormat="1" ht="15" customHeight="1" x14ac:dyDescent="0.15">
      <c r="A15" s="63">
        <f t="shared" si="0"/>
        <v>10</v>
      </c>
      <c r="B15" s="72"/>
      <c r="C15" s="88"/>
      <c r="D15" s="120"/>
      <c r="E15" s="121"/>
      <c r="F15" s="121"/>
      <c r="G15" s="121"/>
      <c r="H15" s="121"/>
      <c r="I15" s="121"/>
      <c r="J15" s="121"/>
      <c r="K15" s="121"/>
      <c r="L15" s="121"/>
      <c r="M15" s="121"/>
      <c r="N15" s="121"/>
      <c r="O15" s="88"/>
      <c r="P15" s="88"/>
      <c r="Q15" s="88"/>
      <c r="R15" s="94"/>
      <c r="S15" s="91"/>
    </row>
    <row r="16" spans="1:22" s="10" customFormat="1" ht="15" customHeight="1" x14ac:dyDescent="0.15">
      <c r="A16" s="63">
        <f t="shared" si="0"/>
        <v>11</v>
      </c>
      <c r="B16" s="72"/>
      <c r="C16" s="88"/>
      <c r="D16" s="120"/>
      <c r="E16" s="121"/>
      <c r="F16" s="121"/>
      <c r="G16" s="121"/>
      <c r="H16" s="121"/>
      <c r="I16" s="121"/>
      <c r="J16" s="121"/>
      <c r="K16" s="121"/>
      <c r="L16" s="121"/>
      <c r="M16" s="121"/>
      <c r="N16" s="121"/>
      <c r="O16" s="88"/>
      <c r="P16" s="88"/>
      <c r="Q16" s="88"/>
      <c r="R16" s="94"/>
      <c r="S16" s="91"/>
    </row>
    <row r="17" spans="1:22" s="10" customFormat="1" ht="15" customHeight="1" x14ac:dyDescent="0.15">
      <c r="A17" s="63">
        <f t="shared" si="0"/>
        <v>12</v>
      </c>
      <c r="B17" s="72"/>
      <c r="C17" s="88"/>
      <c r="D17" s="120"/>
      <c r="E17" s="121"/>
      <c r="F17" s="121"/>
      <c r="G17" s="121"/>
      <c r="H17" s="121"/>
      <c r="I17" s="121"/>
      <c r="J17" s="121"/>
      <c r="K17" s="121"/>
      <c r="L17" s="121"/>
      <c r="M17" s="121"/>
      <c r="N17" s="121"/>
      <c r="O17" s="88"/>
      <c r="P17" s="88"/>
      <c r="Q17" s="88"/>
      <c r="R17" s="94"/>
      <c r="S17" s="91"/>
    </row>
    <row r="18" spans="1:22" s="10" customFormat="1" ht="15" customHeight="1" x14ac:dyDescent="0.15">
      <c r="A18" s="63">
        <f t="shared" si="0"/>
        <v>13</v>
      </c>
      <c r="B18" s="72"/>
      <c r="C18" s="88"/>
      <c r="D18" s="120"/>
      <c r="E18" s="121"/>
      <c r="F18" s="121"/>
      <c r="G18" s="121"/>
      <c r="H18" s="121"/>
      <c r="I18" s="121"/>
      <c r="J18" s="121"/>
      <c r="K18" s="121"/>
      <c r="L18" s="121"/>
      <c r="M18" s="121"/>
      <c r="N18" s="121"/>
      <c r="O18" s="88"/>
      <c r="P18" s="88"/>
      <c r="Q18" s="88"/>
      <c r="R18" s="94"/>
      <c r="S18" s="91"/>
    </row>
    <row r="19" spans="1:22" s="10" customFormat="1" ht="15" customHeight="1" x14ac:dyDescent="0.15">
      <c r="A19" s="63">
        <f t="shared" si="0"/>
        <v>14</v>
      </c>
      <c r="B19" s="72"/>
      <c r="C19" s="88"/>
      <c r="D19" s="120"/>
      <c r="E19" s="121"/>
      <c r="F19" s="121"/>
      <c r="G19" s="121"/>
      <c r="H19" s="121"/>
      <c r="I19" s="121"/>
      <c r="J19" s="121"/>
      <c r="K19" s="121"/>
      <c r="L19" s="121"/>
      <c r="M19" s="121"/>
      <c r="N19" s="121"/>
      <c r="O19" s="88"/>
      <c r="P19" s="88"/>
      <c r="Q19" s="88"/>
      <c r="R19" s="94"/>
      <c r="S19" s="91"/>
    </row>
    <row r="20" spans="1:22" s="10" customFormat="1" ht="15" customHeight="1" x14ac:dyDescent="0.15">
      <c r="A20" s="63">
        <f t="shared" si="0"/>
        <v>15</v>
      </c>
      <c r="B20" s="72"/>
      <c r="C20" s="88"/>
      <c r="D20" s="120"/>
      <c r="E20" s="121"/>
      <c r="F20" s="121"/>
      <c r="G20" s="121"/>
      <c r="H20" s="121"/>
      <c r="I20" s="121"/>
      <c r="J20" s="121"/>
      <c r="K20" s="121"/>
      <c r="L20" s="121"/>
      <c r="M20" s="121"/>
      <c r="N20" s="121"/>
      <c r="O20" s="88"/>
      <c r="P20" s="88"/>
      <c r="Q20" s="88"/>
      <c r="R20" s="94"/>
      <c r="S20" s="91"/>
    </row>
    <row r="21" spans="1:22" s="10" customFormat="1" ht="15" customHeight="1" x14ac:dyDescent="0.15">
      <c r="A21" s="63">
        <f t="shared" si="0"/>
        <v>16</v>
      </c>
      <c r="B21" s="72"/>
      <c r="C21" s="88"/>
      <c r="D21" s="120"/>
      <c r="E21" s="121"/>
      <c r="F21" s="121"/>
      <c r="G21" s="121"/>
      <c r="H21" s="121"/>
      <c r="I21" s="121"/>
      <c r="J21" s="121"/>
      <c r="K21" s="121"/>
      <c r="L21" s="121"/>
      <c r="M21" s="121"/>
      <c r="N21" s="121"/>
      <c r="O21" s="88"/>
      <c r="P21" s="88"/>
      <c r="Q21" s="88"/>
      <c r="R21" s="94"/>
      <c r="S21" s="91"/>
    </row>
    <row r="22" spans="1:22" s="10" customFormat="1" ht="15" customHeight="1" x14ac:dyDescent="0.15">
      <c r="A22" s="63">
        <f t="shared" si="0"/>
        <v>17</v>
      </c>
      <c r="B22" s="72"/>
      <c r="C22" s="88"/>
      <c r="D22" s="120"/>
      <c r="E22" s="121"/>
      <c r="F22" s="121"/>
      <c r="G22" s="121"/>
      <c r="H22" s="121"/>
      <c r="I22" s="121"/>
      <c r="J22" s="121"/>
      <c r="K22" s="121"/>
      <c r="L22" s="121"/>
      <c r="M22" s="121"/>
      <c r="N22" s="121"/>
      <c r="O22" s="88"/>
      <c r="P22" s="88"/>
      <c r="Q22" s="88"/>
      <c r="R22" s="94"/>
      <c r="S22" s="91"/>
    </row>
    <row r="23" spans="1:22" s="10" customFormat="1" ht="15" customHeight="1" x14ac:dyDescent="0.15">
      <c r="A23" s="63">
        <f t="shared" si="0"/>
        <v>18</v>
      </c>
      <c r="B23" s="44"/>
      <c r="C23" s="52"/>
      <c r="D23" s="82"/>
      <c r="E23" s="49"/>
      <c r="F23" s="49"/>
      <c r="G23" s="49"/>
      <c r="H23" s="49"/>
      <c r="I23" s="49"/>
      <c r="J23" s="49"/>
      <c r="K23" s="49"/>
      <c r="L23" s="49"/>
      <c r="M23" s="49"/>
      <c r="N23" s="49"/>
      <c r="O23" s="52"/>
      <c r="P23" s="52"/>
      <c r="Q23" s="52"/>
      <c r="R23" s="95"/>
      <c r="S23" s="79"/>
    </row>
    <row r="24" spans="1:22" s="10" customFormat="1" ht="15" customHeight="1" x14ac:dyDescent="0.15">
      <c r="A24" s="63">
        <f t="shared" si="0"/>
        <v>19</v>
      </c>
      <c r="B24" s="44"/>
      <c r="C24" s="52"/>
      <c r="D24" s="82"/>
      <c r="E24" s="49"/>
      <c r="F24" s="49"/>
      <c r="G24" s="49"/>
      <c r="H24" s="49"/>
      <c r="I24" s="49"/>
      <c r="J24" s="49"/>
      <c r="K24" s="49"/>
      <c r="L24" s="49"/>
      <c r="M24" s="49"/>
      <c r="N24" s="49"/>
      <c r="O24" s="52"/>
      <c r="P24" s="52"/>
      <c r="Q24" s="52"/>
      <c r="R24" s="95"/>
      <c r="S24" s="79"/>
    </row>
    <row r="25" spans="1:22" s="10" customFormat="1" ht="15" customHeight="1" thickBot="1" x14ac:dyDescent="0.2">
      <c r="A25" s="39">
        <f t="shared" si="0"/>
        <v>20</v>
      </c>
      <c r="B25" s="46" t="s">
        <v>140</v>
      </c>
      <c r="C25" s="53"/>
      <c r="D25" s="83"/>
      <c r="E25" s="50"/>
      <c r="F25" s="50"/>
      <c r="G25" s="50"/>
      <c r="H25" s="50"/>
      <c r="I25" s="50"/>
      <c r="J25" s="50"/>
      <c r="K25" s="50"/>
      <c r="L25" s="50"/>
      <c r="M25" s="50"/>
      <c r="N25" s="50"/>
      <c r="O25" s="53"/>
      <c r="P25" s="53"/>
      <c r="Q25" s="53"/>
      <c r="R25" s="96"/>
      <c r="S25" s="80"/>
      <c r="V25" s="11"/>
    </row>
    <row r="26" spans="1:22" x14ac:dyDescent="0.15">
      <c r="A26" s="6"/>
      <c r="B26" s="6"/>
      <c r="C26" s="12"/>
      <c r="D26" s="12"/>
      <c r="E26" s="19"/>
      <c r="F26" s="19"/>
      <c r="G26" s="19"/>
      <c r="H26" s="19"/>
      <c r="I26" s="19"/>
      <c r="J26" s="19"/>
      <c r="K26" s="19"/>
      <c r="L26" s="19"/>
      <c r="M26" s="19"/>
      <c r="N26" s="19"/>
      <c r="O26" s="6"/>
      <c r="P26" s="6"/>
      <c r="Q26" s="6"/>
      <c r="R26" s="6"/>
      <c r="S26" s="6"/>
    </row>
    <row r="27" spans="1:22" x14ac:dyDescent="0.15">
      <c r="B27" s="20"/>
      <c r="C27" s="21"/>
      <c r="D27" s="21"/>
      <c r="E27" s="36"/>
      <c r="F27" s="36"/>
      <c r="G27" s="36"/>
      <c r="H27" s="36"/>
      <c r="I27" s="36"/>
      <c r="J27" s="36"/>
      <c r="K27" s="36"/>
      <c r="L27" s="36"/>
      <c r="M27" s="36"/>
      <c r="N27" s="36"/>
      <c r="O27" s="30"/>
      <c r="P27" s="30"/>
      <c r="Q27" s="6"/>
      <c r="R27" s="6"/>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7" priority="10" stopIfTrue="1" operator="equal">
      <formula>""</formula>
    </cfRule>
  </conditionalFormatting>
  <conditionalFormatting sqref="D5:D25">
    <cfRule type="cellIs" dxfId="6" priority="9" stopIfTrue="1" operator="notEqual">
      <formula>""</formula>
    </cfRule>
  </conditionalFormatting>
  <conditionalFormatting sqref="E5:N5">
    <cfRule type="containsBlanks" dxfId="5" priority="1" stopIfTrue="1">
      <formula>LEN(TRIM(E5))=0</formula>
    </cfRule>
  </conditionalFormatting>
  <dataValidations count="5">
    <dataValidation type="list" allowBlank="1" showInputMessage="1" showErrorMessage="1" sqref="E6:N25" xr:uid="{00000000-0002-0000-0100-000000000000}">
      <formula1>"〇"</formula1>
    </dataValidation>
    <dataValidation imeMode="hiragana" allowBlank="1" showInputMessage="1" showErrorMessage="1" sqref="P6:S25" xr:uid="{00000000-0002-0000-0100-000001000000}"/>
    <dataValidation type="date" errorStyle="warning" imeMode="halfAlpha" showInputMessage="1" showErrorMessage="1" errorTitle="日付入力欄" error="YYYY/MM/DD形式で入力してください。また、本年度中の発表を入力してください。" sqref="B6:B25" xr:uid="{00000000-0002-0000-0100-000002000000}">
      <formula1>36617</formula1>
      <formula2>43921</formula2>
    </dataValidation>
    <dataValidation type="list" allowBlank="1" showInputMessage="1" showErrorMessage="1" sqref="O6:O25" xr:uid="{00000000-0002-0000-0100-000003000000}">
      <formula1>"I.標準化提案,J.標準化採択"</formula1>
    </dataValidation>
    <dataValidation allowBlank="1" showDropDown="1" showInputMessage="1" showErrorMessage="1" sqref="T2:U26" xr:uid="{00000000-0002-0000-0100-000004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27"/>
  <sheetViews>
    <sheetView view="pageBreakPreview" zoomScaleNormal="100" zoomScaleSheetLayoutView="100" workbookViewId="0">
      <selection activeCell="K9" sqref="K9"/>
    </sheetView>
  </sheetViews>
  <sheetFormatPr defaultRowHeight="11.25" x14ac:dyDescent="0.1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0" ht="23.25" customHeight="1" x14ac:dyDescent="0.2">
      <c r="A1" s="279" t="str">
        <f>'1.論文等'!A1</f>
        <v>様式2-6 (2019-1)</v>
      </c>
      <c r="B1" s="279"/>
      <c r="C1" s="278" t="str">
        <f>'1.論文等'!C1</f>
        <v>外部発表一覧表</v>
      </c>
      <c r="D1" s="278"/>
      <c r="E1" s="278"/>
      <c r="F1" s="278"/>
      <c r="G1" s="278"/>
      <c r="H1" s="278"/>
      <c r="I1" s="278"/>
      <c r="J1" s="278"/>
      <c r="K1" s="278"/>
      <c r="L1" s="278"/>
      <c r="M1" s="278"/>
      <c r="N1" s="278"/>
      <c r="O1" s="278"/>
      <c r="P1" s="278"/>
      <c r="Q1" s="278"/>
      <c r="R1" s="278"/>
      <c r="S1" s="275"/>
      <c r="T1" s="25">
        <f ca="1">TODAY()</f>
        <v>43474</v>
      </c>
    </row>
    <row r="2" spans="1:20" x14ac:dyDescent="0.15">
      <c r="A2" s="6"/>
      <c r="B2" s="6"/>
      <c r="C2" s="12"/>
      <c r="D2" s="12"/>
      <c r="E2" s="19"/>
      <c r="F2" s="19"/>
      <c r="G2" s="19"/>
      <c r="H2" s="19"/>
      <c r="I2" s="19"/>
      <c r="J2" s="19"/>
      <c r="K2" s="19"/>
      <c r="L2" s="19"/>
      <c r="M2" s="19"/>
      <c r="N2" s="19"/>
      <c r="O2" s="6"/>
      <c r="P2" s="6"/>
      <c r="Q2" s="6"/>
      <c r="R2" s="6"/>
      <c r="S2" s="6"/>
    </row>
    <row r="3" spans="1:20" ht="24.95" customHeight="1" thickBot="1" x14ac:dyDescent="0.2">
      <c r="A3" s="1" t="s">
        <v>158</v>
      </c>
      <c r="B3" s="2"/>
      <c r="C3" s="3"/>
      <c r="D3" s="3"/>
      <c r="E3" s="18"/>
      <c r="F3" s="18"/>
      <c r="G3" s="18"/>
      <c r="H3" s="18"/>
      <c r="I3" s="18"/>
      <c r="J3" s="18"/>
      <c r="K3" s="18"/>
      <c r="L3" s="18"/>
      <c r="M3" s="18"/>
      <c r="N3" s="18"/>
      <c r="O3" s="2"/>
      <c r="P3" s="2"/>
      <c r="Q3" s="2"/>
      <c r="R3" s="2"/>
      <c r="S3" s="2"/>
    </row>
    <row r="4" spans="1:20" ht="15" customHeight="1" thickBot="1" x14ac:dyDescent="0.2">
      <c r="A4" s="40" t="str">
        <f>LEFT(A3,4)</f>
        <v>３．成果</v>
      </c>
      <c r="B4" s="2"/>
      <c r="C4" s="3"/>
      <c r="D4" s="3"/>
      <c r="E4" s="59" t="str">
        <f>'1.論文等'!$E$11</f>
        <v>受託者（法人名）</v>
      </c>
      <c r="F4" s="60"/>
      <c r="G4" s="60"/>
      <c r="H4" s="60"/>
      <c r="I4" s="60"/>
      <c r="J4" s="60"/>
      <c r="K4" s="60"/>
      <c r="L4" s="60"/>
      <c r="M4" s="60"/>
      <c r="N4" s="61"/>
      <c r="O4" s="41"/>
      <c r="P4" s="2"/>
      <c r="Q4" s="2"/>
      <c r="R4" s="2"/>
      <c r="S4" s="2"/>
    </row>
    <row r="5" spans="1:20" s="34" customFormat="1" ht="25.5" customHeight="1" thickBot="1" x14ac:dyDescent="0.2">
      <c r="A5" s="31" t="s">
        <v>0</v>
      </c>
      <c r="B5" s="32" t="s">
        <v>5</v>
      </c>
      <c r="C5" s="7" t="s">
        <v>7</v>
      </c>
      <c r="D5" s="67"/>
      <c r="E5" s="133" t="str">
        <f>IFERROR('1.論文等'!$E$12&amp;"","")</f>
        <v>Ａ</v>
      </c>
      <c r="F5" s="133" t="str">
        <f>IFERROR('1.論文等'!$F$12&amp;"","")</f>
        <v>Ｂ</v>
      </c>
      <c r="G5" s="133" t="str">
        <f>IFERROR('1.論文等'!$G$12&amp;" ","")</f>
        <v xml:space="preserve"> </v>
      </c>
      <c r="H5" s="133" t="str">
        <f>IFERROR('1.論文等'!$H$12&amp;"","")</f>
        <v/>
      </c>
      <c r="I5" s="133" t="str">
        <f>IFERROR('1.論文等'!$I$12&amp;"","")</f>
        <v/>
      </c>
      <c r="J5" s="133" t="str">
        <f>IFERROR('1.論文等'!$J$12&amp;"","")</f>
        <v/>
      </c>
      <c r="K5" s="133" t="str">
        <f>IFERROR('1.論文等'!$K$12&amp;"","")</f>
        <v/>
      </c>
      <c r="L5" s="133" t="str">
        <f>IFERROR('1.論文等'!$L$12&amp;"","")</f>
        <v/>
      </c>
      <c r="M5" s="133" t="str">
        <f>IFERROR('1.論文等'!$M$12&amp;"","")</f>
        <v/>
      </c>
      <c r="N5" s="133" t="str">
        <f>IFERROR('1.論文等'!$N$12&amp;"","")</f>
        <v/>
      </c>
      <c r="O5" s="32" t="s">
        <v>162</v>
      </c>
      <c r="P5" s="32" t="s">
        <v>8</v>
      </c>
      <c r="Q5" s="9" t="s">
        <v>100</v>
      </c>
      <c r="R5" s="92" t="s">
        <v>141</v>
      </c>
      <c r="S5" s="33" t="s">
        <v>229</v>
      </c>
    </row>
    <row r="6" spans="1:20" s="10" customFormat="1" ht="15" customHeight="1" thickTop="1" x14ac:dyDescent="0.15">
      <c r="A6" s="62">
        <f>ROW()-MATCH("３．成果",$A$1:$A$30,0)-1</f>
        <v>1</v>
      </c>
      <c r="B6" s="42"/>
      <c r="C6" s="51"/>
      <c r="D6" s="84"/>
      <c r="E6" s="48"/>
      <c r="F6" s="48"/>
      <c r="G6" s="48"/>
      <c r="H6" s="48"/>
      <c r="I6" s="48"/>
      <c r="J6" s="48"/>
      <c r="K6" s="48"/>
      <c r="L6" s="48"/>
      <c r="M6" s="48"/>
      <c r="N6" s="48"/>
      <c r="O6" s="51"/>
      <c r="P6" s="51"/>
      <c r="Q6" s="51"/>
      <c r="R6" s="93"/>
      <c r="S6" s="78"/>
    </row>
    <row r="7" spans="1:20" s="10" customFormat="1" ht="15" customHeight="1" x14ac:dyDescent="0.15">
      <c r="A7" s="63">
        <f t="shared" ref="A7:A25" si="0">ROW()-MATCH("３．成果",$A$1:$A$30,0)-1</f>
        <v>2</v>
      </c>
      <c r="B7" s="72"/>
      <c r="C7" s="88"/>
      <c r="D7" s="122"/>
      <c r="E7" s="121"/>
      <c r="F7" s="121"/>
      <c r="G7" s="121"/>
      <c r="H7" s="121"/>
      <c r="I7" s="121"/>
      <c r="J7" s="121"/>
      <c r="K7" s="121"/>
      <c r="L7" s="121"/>
      <c r="M7" s="121"/>
      <c r="N7" s="121"/>
      <c r="O7" s="88"/>
      <c r="P7" s="88"/>
      <c r="Q7" s="88"/>
      <c r="R7" s="94"/>
      <c r="S7" s="91"/>
    </row>
    <row r="8" spans="1:20" s="10" customFormat="1" ht="15" customHeight="1" x14ac:dyDescent="0.15">
      <c r="A8" s="63">
        <f t="shared" si="0"/>
        <v>3</v>
      </c>
      <c r="B8" s="72"/>
      <c r="C8" s="88"/>
      <c r="D8" s="122"/>
      <c r="E8" s="121"/>
      <c r="F8" s="121"/>
      <c r="G8" s="121"/>
      <c r="H8" s="121"/>
      <c r="I8" s="121"/>
      <c r="J8" s="121"/>
      <c r="K8" s="121"/>
      <c r="L8" s="121"/>
      <c r="M8" s="121"/>
      <c r="N8" s="121"/>
      <c r="O8" s="88"/>
      <c r="P8" s="88"/>
      <c r="Q8" s="88"/>
      <c r="R8" s="94"/>
      <c r="S8" s="91"/>
    </row>
    <row r="9" spans="1:20" s="10" customFormat="1" ht="15" customHeight="1" x14ac:dyDescent="0.15">
      <c r="A9" s="63">
        <f t="shared" si="0"/>
        <v>4</v>
      </c>
      <c r="B9" s="72"/>
      <c r="C9" s="88"/>
      <c r="D9" s="122"/>
      <c r="E9" s="121"/>
      <c r="F9" s="121"/>
      <c r="G9" s="121"/>
      <c r="H9" s="121"/>
      <c r="I9" s="121"/>
      <c r="J9" s="121"/>
      <c r="K9" s="121"/>
      <c r="L9" s="121"/>
      <c r="M9" s="121"/>
      <c r="N9" s="121"/>
      <c r="O9" s="88"/>
      <c r="P9" s="88"/>
      <c r="Q9" s="88"/>
      <c r="R9" s="94"/>
      <c r="S9" s="91"/>
    </row>
    <row r="10" spans="1:20" s="10" customFormat="1" ht="15" customHeight="1" x14ac:dyDescent="0.15">
      <c r="A10" s="63">
        <f t="shared" si="0"/>
        <v>5</v>
      </c>
      <c r="B10" s="72"/>
      <c r="C10" s="88"/>
      <c r="D10" s="122"/>
      <c r="E10" s="121"/>
      <c r="F10" s="121"/>
      <c r="G10" s="121"/>
      <c r="H10" s="121"/>
      <c r="I10" s="121"/>
      <c r="J10" s="121"/>
      <c r="K10" s="121"/>
      <c r="L10" s="121"/>
      <c r="M10" s="121"/>
      <c r="N10" s="121"/>
      <c r="O10" s="88"/>
      <c r="P10" s="88"/>
      <c r="Q10" s="88"/>
      <c r="R10" s="94"/>
      <c r="S10" s="91"/>
    </row>
    <row r="11" spans="1:20" s="10" customFormat="1" ht="15" customHeight="1" x14ac:dyDescent="0.15">
      <c r="A11" s="63">
        <f t="shared" si="0"/>
        <v>6</v>
      </c>
      <c r="B11" s="72"/>
      <c r="C11" s="88"/>
      <c r="D11" s="122"/>
      <c r="E11" s="121"/>
      <c r="F11" s="121"/>
      <c r="G11" s="121"/>
      <c r="H11" s="121"/>
      <c r="I11" s="121"/>
      <c r="J11" s="121"/>
      <c r="K11" s="121"/>
      <c r="L11" s="121"/>
      <c r="M11" s="121"/>
      <c r="N11" s="121"/>
      <c r="O11" s="88"/>
      <c r="P11" s="88"/>
      <c r="Q11" s="88"/>
      <c r="R11" s="94"/>
      <c r="S11" s="91"/>
    </row>
    <row r="12" spans="1:20" s="10" customFormat="1" ht="15" customHeight="1" x14ac:dyDescent="0.15">
      <c r="A12" s="63">
        <f t="shared" si="0"/>
        <v>7</v>
      </c>
      <c r="B12" s="72"/>
      <c r="C12" s="88"/>
      <c r="D12" s="122"/>
      <c r="E12" s="121"/>
      <c r="F12" s="121"/>
      <c r="G12" s="121"/>
      <c r="H12" s="121"/>
      <c r="I12" s="121"/>
      <c r="J12" s="121"/>
      <c r="K12" s="121"/>
      <c r="L12" s="121"/>
      <c r="M12" s="121"/>
      <c r="N12" s="121"/>
      <c r="O12" s="88"/>
      <c r="P12" s="88"/>
      <c r="Q12" s="88"/>
      <c r="R12" s="94"/>
      <c r="S12" s="91"/>
    </row>
    <row r="13" spans="1:20" s="10" customFormat="1" ht="15" customHeight="1" x14ac:dyDescent="0.15">
      <c r="A13" s="63">
        <f t="shared" si="0"/>
        <v>8</v>
      </c>
      <c r="B13" s="72"/>
      <c r="C13" s="88"/>
      <c r="D13" s="122"/>
      <c r="E13" s="121"/>
      <c r="F13" s="121"/>
      <c r="G13" s="121"/>
      <c r="H13" s="121"/>
      <c r="I13" s="121"/>
      <c r="J13" s="121"/>
      <c r="K13" s="121"/>
      <c r="L13" s="121"/>
      <c r="M13" s="121"/>
      <c r="N13" s="121"/>
      <c r="O13" s="88"/>
      <c r="P13" s="88"/>
      <c r="Q13" s="88"/>
      <c r="R13" s="94"/>
      <c r="S13" s="91"/>
    </row>
    <row r="14" spans="1:20" s="10" customFormat="1" ht="15" customHeight="1" x14ac:dyDescent="0.15">
      <c r="A14" s="63">
        <f t="shared" si="0"/>
        <v>9</v>
      </c>
      <c r="B14" s="72"/>
      <c r="C14" s="88"/>
      <c r="D14" s="122"/>
      <c r="E14" s="121"/>
      <c r="F14" s="121"/>
      <c r="G14" s="121"/>
      <c r="H14" s="121"/>
      <c r="I14" s="121"/>
      <c r="J14" s="121"/>
      <c r="K14" s="121"/>
      <c r="L14" s="121"/>
      <c r="M14" s="121"/>
      <c r="N14" s="121"/>
      <c r="O14" s="88"/>
      <c r="P14" s="88"/>
      <c r="Q14" s="88"/>
      <c r="R14" s="94"/>
      <c r="S14" s="91"/>
    </row>
    <row r="15" spans="1:20" s="10" customFormat="1" ht="15" customHeight="1" x14ac:dyDescent="0.15">
      <c r="A15" s="63">
        <f t="shared" si="0"/>
        <v>10</v>
      </c>
      <c r="B15" s="72"/>
      <c r="C15" s="88"/>
      <c r="D15" s="122"/>
      <c r="E15" s="121"/>
      <c r="F15" s="121"/>
      <c r="G15" s="121"/>
      <c r="H15" s="121"/>
      <c r="I15" s="121"/>
      <c r="J15" s="121"/>
      <c r="K15" s="121"/>
      <c r="L15" s="121"/>
      <c r="M15" s="121"/>
      <c r="N15" s="121"/>
      <c r="O15" s="88"/>
      <c r="P15" s="88"/>
      <c r="Q15" s="88"/>
      <c r="R15" s="94"/>
      <c r="S15" s="91"/>
    </row>
    <row r="16" spans="1:20" s="10" customFormat="1" ht="15" customHeight="1" x14ac:dyDescent="0.15">
      <c r="A16" s="63">
        <f t="shared" si="0"/>
        <v>11</v>
      </c>
      <c r="B16" s="72"/>
      <c r="C16" s="88"/>
      <c r="D16" s="122"/>
      <c r="E16" s="121"/>
      <c r="F16" s="121"/>
      <c r="G16" s="121"/>
      <c r="H16" s="121"/>
      <c r="I16" s="121"/>
      <c r="J16" s="121"/>
      <c r="K16" s="121"/>
      <c r="L16" s="121"/>
      <c r="M16" s="121"/>
      <c r="N16" s="121"/>
      <c r="O16" s="88"/>
      <c r="P16" s="88"/>
      <c r="Q16" s="88"/>
      <c r="R16" s="94"/>
      <c r="S16" s="91"/>
    </row>
    <row r="17" spans="1:22" s="10" customFormat="1" ht="15" customHeight="1" x14ac:dyDescent="0.15">
      <c r="A17" s="63">
        <f t="shared" si="0"/>
        <v>12</v>
      </c>
      <c r="B17" s="72"/>
      <c r="C17" s="88"/>
      <c r="D17" s="122"/>
      <c r="E17" s="121"/>
      <c r="F17" s="121"/>
      <c r="G17" s="121"/>
      <c r="H17" s="121"/>
      <c r="I17" s="121"/>
      <c r="J17" s="121"/>
      <c r="K17" s="121"/>
      <c r="L17" s="121"/>
      <c r="M17" s="121"/>
      <c r="N17" s="121"/>
      <c r="O17" s="88"/>
      <c r="P17" s="88"/>
      <c r="Q17" s="88"/>
      <c r="R17" s="94"/>
      <c r="S17" s="91"/>
    </row>
    <row r="18" spans="1:22" s="10" customFormat="1" ht="15" customHeight="1" x14ac:dyDescent="0.15">
      <c r="A18" s="63">
        <f t="shared" si="0"/>
        <v>13</v>
      </c>
      <c r="B18" s="72"/>
      <c r="C18" s="88"/>
      <c r="D18" s="122"/>
      <c r="E18" s="121"/>
      <c r="F18" s="121"/>
      <c r="G18" s="121"/>
      <c r="H18" s="121"/>
      <c r="I18" s="121"/>
      <c r="J18" s="121"/>
      <c r="K18" s="121"/>
      <c r="L18" s="121"/>
      <c r="M18" s="121"/>
      <c r="N18" s="121"/>
      <c r="O18" s="88"/>
      <c r="P18" s="88"/>
      <c r="Q18" s="88"/>
      <c r="R18" s="94"/>
      <c r="S18" s="91"/>
    </row>
    <row r="19" spans="1:22" s="10" customFormat="1" ht="15" customHeight="1" x14ac:dyDescent="0.15">
      <c r="A19" s="63">
        <f t="shared" si="0"/>
        <v>14</v>
      </c>
      <c r="B19" s="72"/>
      <c r="C19" s="88"/>
      <c r="D19" s="122"/>
      <c r="E19" s="121"/>
      <c r="F19" s="121"/>
      <c r="G19" s="121"/>
      <c r="H19" s="121"/>
      <c r="I19" s="121"/>
      <c r="J19" s="121"/>
      <c r="K19" s="121"/>
      <c r="L19" s="121"/>
      <c r="M19" s="121"/>
      <c r="N19" s="121"/>
      <c r="O19" s="88"/>
      <c r="P19" s="88"/>
      <c r="Q19" s="88"/>
      <c r="R19" s="94"/>
      <c r="S19" s="91"/>
    </row>
    <row r="20" spans="1:22" s="10" customFormat="1" ht="15" customHeight="1" x14ac:dyDescent="0.15">
      <c r="A20" s="63">
        <f t="shared" si="0"/>
        <v>15</v>
      </c>
      <c r="B20" s="72"/>
      <c r="C20" s="88"/>
      <c r="D20" s="122"/>
      <c r="E20" s="121"/>
      <c r="F20" s="121"/>
      <c r="G20" s="121"/>
      <c r="H20" s="121"/>
      <c r="I20" s="121"/>
      <c r="J20" s="121"/>
      <c r="K20" s="121"/>
      <c r="L20" s="121"/>
      <c r="M20" s="121"/>
      <c r="N20" s="121"/>
      <c r="O20" s="88"/>
      <c r="P20" s="88"/>
      <c r="Q20" s="88"/>
      <c r="R20" s="94"/>
      <c r="S20" s="91"/>
    </row>
    <row r="21" spans="1:22" s="10" customFormat="1" ht="15" customHeight="1" x14ac:dyDescent="0.15">
      <c r="A21" s="63">
        <f t="shared" si="0"/>
        <v>16</v>
      </c>
      <c r="B21" s="72"/>
      <c r="C21" s="88"/>
      <c r="D21" s="122"/>
      <c r="E21" s="121"/>
      <c r="F21" s="121"/>
      <c r="G21" s="121"/>
      <c r="H21" s="121"/>
      <c r="I21" s="121"/>
      <c r="J21" s="121"/>
      <c r="K21" s="121"/>
      <c r="L21" s="121"/>
      <c r="M21" s="121"/>
      <c r="N21" s="121"/>
      <c r="O21" s="88"/>
      <c r="P21" s="88"/>
      <c r="Q21" s="88"/>
      <c r="R21" s="94"/>
      <c r="S21" s="91"/>
    </row>
    <row r="22" spans="1:22" s="10" customFormat="1" ht="15" customHeight="1" x14ac:dyDescent="0.15">
      <c r="A22" s="63">
        <f t="shared" si="0"/>
        <v>17</v>
      </c>
      <c r="B22" s="44"/>
      <c r="C22" s="52"/>
      <c r="D22" s="85"/>
      <c r="E22" s="49"/>
      <c r="F22" s="49"/>
      <c r="G22" s="49"/>
      <c r="H22" s="49"/>
      <c r="I22" s="49"/>
      <c r="J22" s="49"/>
      <c r="K22" s="49"/>
      <c r="L22" s="49"/>
      <c r="M22" s="49"/>
      <c r="N22" s="49"/>
      <c r="O22" s="52"/>
      <c r="P22" s="52"/>
      <c r="Q22" s="52"/>
      <c r="R22" s="95"/>
      <c r="S22" s="79"/>
    </row>
    <row r="23" spans="1:22" s="10" customFormat="1" ht="15" customHeight="1" x14ac:dyDescent="0.15">
      <c r="A23" s="63">
        <f t="shared" si="0"/>
        <v>18</v>
      </c>
      <c r="B23" s="44"/>
      <c r="C23" s="52"/>
      <c r="D23" s="85"/>
      <c r="E23" s="49"/>
      <c r="F23" s="49"/>
      <c r="G23" s="49"/>
      <c r="H23" s="49"/>
      <c r="I23" s="49"/>
      <c r="J23" s="49"/>
      <c r="K23" s="49"/>
      <c r="L23" s="49"/>
      <c r="M23" s="49"/>
      <c r="N23" s="49"/>
      <c r="O23" s="52"/>
      <c r="P23" s="52"/>
      <c r="Q23" s="52"/>
      <c r="R23" s="95"/>
      <c r="S23" s="79"/>
    </row>
    <row r="24" spans="1:22" s="10" customFormat="1" ht="15" customHeight="1" x14ac:dyDescent="0.15">
      <c r="A24" s="63">
        <f t="shared" si="0"/>
        <v>19</v>
      </c>
      <c r="B24" s="44"/>
      <c r="C24" s="52"/>
      <c r="D24" s="85"/>
      <c r="E24" s="49"/>
      <c r="F24" s="49"/>
      <c r="G24" s="49"/>
      <c r="H24" s="49"/>
      <c r="I24" s="49"/>
      <c r="J24" s="49"/>
      <c r="K24" s="49"/>
      <c r="L24" s="49"/>
      <c r="M24" s="49"/>
      <c r="N24" s="49"/>
      <c r="O24" s="52"/>
      <c r="P24" s="52"/>
      <c r="Q24" s="52"/>
      <c r="R24" s="95"/>
      <c r="S24" s="79"/>
    </row>
    <row r="25" spans="1:22" s="10" customFormat="1" ht="15" customHeight="1" thickBot="1" x14ac:dyDescent="0.2">
      <c r="A25" s="39">
        <f t="shared" si="0"/>
        <v>20</v>
      </c>
      <c r="B25" s="46" t="s">
        <v>140</v>
      </c>
      <c r="C25" s="53"/>
      <c r="D25" s="86"/>
      <c r="E25" s="50"/>
      <c r="F25" s="50"/>
      <c r="G25" s="50"/>
      <c r="H25" s="50"/>
      <c r="I25" s="50"/>
      <c r="J25" s="50"/>
      <c r="K25" s="50"/>
      <c r="L25" s="50"/>
      <c r="M25" s="50"/>
      <c r="N25" s="50"/>
      <c r="O25" s="53"/>
      <c r="P25" s="53"/>
      <c r="Q25" s="53"/>
      <c r="R25" s="96"/>
      <c r="S25" s="80"/>
      <c r="V25" s="11"/>
    </row>
    <row r="26" spans="1:22" x14ac:dyDescent="0.15">
      <c r="A26" s="6"/>
      <c r="B26" s="6"/>
      <c r="C26" s="12"/>
      <c r="D26" s="12"/>
      <c r="E26" s="19"/>
      <c r="F26" s="19"/>
      <c r="G26" s="19"/>
      <c r="H26" s="19"/>
      <c r="I26" s="19"/>
      <c r="J26" s="19"/>
      <c r="K26" s="19"/>
      <c r="L26" s="19"/>
      <c r="M26" s="19"/>
      <c r="N26" s="19"/>
      <c r="O26" s="6"/>
      <c r="P26" s="6"/>
      <c r="Q26" s="6"/>
      <c r="R26" s="6"/>
      <c r="S26" s="6"/>
    </row>
    <row r="27" spans="1:22" x14ac:dyDescent="0.15">
      <c r="B27" s="20"/>
      <c r="C27" s="21"/>
      <c r="D27" s="21"/>
      <c r="E27" s="36"/>
      <c r="F27" s="36"/>
      <c r="G27" s="36"/>
      <c r="H27" s="36"/>
      <c r="I27" s="36"/>
      <c r="J27" s="36"/>
      <c r="K27" s="36"/>
      <c r="L27" s="36"/>
      <c r="M27" s="36"/>
      <c r="N27" s="36"/>
      <c r="O27" s="30"/>
      <c r="P27" s="30"/>
      <c r="Q27" s="6"/>
      <c r="R27" s="6"/>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4" priority="6" stopIfTrue="1" operator="equal">
      <formula>""</formula>
    </cfRule>
  </conditionalFormatting>
  <conditionalFormatting sqref="D5:D25">
    <cfRule type="cellIs" dxfId="3" priority="4" stopIfTrue="1" operator="equal">
      <formula>""</formula>
    </cfRule>
  </conditionalFormatting>
  <conditionalFormatting sqref="E5:N5">
    <cfRule type="containsBlanks" dxfId="2" priority="1" stopIfTrue="1">
      <formula>LEN(TRIM(E5))=0</formula>
    </cfRule>
  </conditionalFormatting>
  <dataValidations count="5">
    <dataValidation type="list" allowBlank="1" showInputMessage="1" showErrorMessage="1" sqref="O6:O25" xr:uid="{00000000-0002-0000-0200-000000000000}">
      <formula1>"K.プレスリリース,L.報道,M.展示会"</formula1>
    </dataValidation>
    <dataValidation type="date" errorStyle="warning" imeMode="halfAlpha" showInputMessage="1" showErrorMessage="1" errorTitle="日付入力欄" error="YYYY/MM/DD形式で入力してください。また、本年度中の発表を入力してください。" sqref="B6:B25" xr:uid="{00000000-0002-0000-0200-000001000000}">
      <formula1>36617</formula1>
      <formula2>43921</formula2>
    </dataValidation>
    <dataValidation imeMode="hiragana" allowBlank="1" showInputMessage="1" showErrorMessage="1" sqref="P6:S25" xr:uid="{00000000-0002-0000-0200-000002000000}"/>
    <dataValidation type="list" allowBlank="1" showInputMessage="1" showErrorMessage="1" sqref="E6:N25" xr:uid="{00000000-0002-0000-0200-000003000000}">
      <formula1>"〇"</formula1>
    </dataValidation>
    <dataValidation allowBlank="1" showDropDown="1" showInputMessage="1" showErrorMessage="1" sqref="T2:U26" xr:uid="{00000000-0002-0000-0200-000004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26"/>
  <sheetViews>
    <sheetView view="pageBreakPreview" zoomScale="70" zoomScaleNormal="100" zoomScaleSheetLayoutView="70" workbookViewId="0">
      <selection activeCell="K9" sqref="K9"/>
    </sheetView>
  </sheetViews>
  <sheetFormatPr defaultRowHeight="11.25" x14ac:dyDescent="0.15"/>
  <cols>
    <col min="1" max="1" width="6.375" style="5" customWidth="1"/>
    <col min="2" max="2" width="16" style="5" customWidth="1"/>
    <col min="3" max="3" width="33.75" style="14" customWidth="1"/>
    <col min="4" max="4" width="14.75" style="14" customWidth="1"/>
    <col min="5" max="14" width="9" style="15" customWidth="1"/>
    <col min="15" max="15" width="13.5" style="5" customWidth="1"/>
    <col min="16" max="16" width="26.625" style="5" customWidth="1"/>
    <col min="17" max="17" width="18.75" style="5" customWidth="1"/>
    <col min="18" max="18" width="26.875" style="5" customWidth="1"/>
    <col min="19" max="19" width="18.625" style="5" customWidth="1"/>
    <col min="20" max="20" width="9" style="5" customWidth="1"/>
    <col min="21" max="16384" width="9" style="5"/>
  </cols>
  <sheetData>
    <row r="1" spans="1:22" ht="23.25" customHeight="1" x14ac:dyDescent="0.2">
      <c r="A1" s="279" t="str">
        <f>'1.論文等'!A1</f>
        <v>様式2-6 (2019-1)</v>
      </c>
      <c r="B1" s="279"/>
      <c r="C1" s="280" t="str">
        <f>'1.論文等'!C1</f>
        <v>外部発表一覧表</v>
      </c>
      <c r="D1" s="280"/>
      <c r="E1" s="280"/>
      <c r="F1" s="280"/>
      <c r="G1" s="280"/>
      <c r="H1" s="280"/>
      <c r="I1" s="280"/>
      <c r="J1" s="280"/>
      <c r="K1" s="280"/>
      <c r="L1" s="280"/>
      <c r="M1" s="280"/>
      <c r="N1" s="280"/>
      <c r="O1" s="280"/>
      <c r="P1" s="280"/>
      <c r="Q1" s="280"/>
      <c r="R1" s="280"/>
      <c r="S1" s="274"/>
      <c r="T1" s="25">
        <f ca="1">TODAY()</f>
        <v>43474</v>
      </c>
    </row>
    <row r="2" spans="1:22" x14ac:dyDescent="0.15">
      <c r="A2" s="6"/>
      <c r="B2" s="6"/>
      <c r="C2" s="12"/>
      <c r="D2" s="12"/>
      <c r="E2" s="19"/>
      <c r="F2" s="19"/>
      <c r="G2" s="19"/>
      <c r="H2" s="19"/>
      <c r="I2" s="19"/>
      <c r="J2" s="19"/>
      <c r="K2" s="19"/>
      <c r="L2" s="19"/>
      <c r="M2" s="19"/>
      <c r="N2" s="19"/>
      <c r="O2" s="6"/>
      <c r="P2" s="6"/>
      <c r="Q2" s="6"/>
      <c r="R2" s="6"/>
      <c r="S2" s="6"/>
    </row>
    <row r="3" spans="1:22" ht="24.95" customHeight="1" thickBot="1" x14ac:dyDescent="0.2">
      <c r="A3" s="1" t="s">
        <v>256</v>
      </c>
      <c r="B3" s="2"/>
      <c r="C3" s="2"/>
      <c r="D3" s="2"/>
      <c r="E3" s="11"/>
      <c r="F3" s="11"/>
      <c r="G3" s="11"/>
      <c r="H3" s="11"/>
      <c r="I3" s="11"/>
      <c r="J3" s="11"/>
      <c r="K3" s="11"/>
      <c r="L3" s="11"/>
      <c r="M3" s="11"/>
      <c r="N3" s="11"/>
      <c r="O3" s="2"/>
      <c r="Q3" s="2"/>
      <c r="R3" s="2"/>
      <c r="V3" s="2"/>
    </row>
    <row r="4" spans="1:22" ht="15" customHeight="1" thickBot="1" x14ac:dyDescent="0.2">
      <c r="A4" s="40" t="str">
        <f>LEFT(A3,4)</f>
        <v>４．表彰</v>
      </c>
      <c r="B4" s="2"/>
      <c r="C4" s="2"/>
      <c r="D4" s="2"/>
      <c r="E4" s="59" t="str">
        <f>'1.論文等'!$E$11</f>
        <v>受託者（法人名）</v>
      </c>
      <c r="F4" s="60"/>
      <c r="G4" s="60"/>
      <c r="H4" s="60"/>
      <c r="I4" s="60"/>
      <c r="J4" s="60"/>
      <c r="K4" s="60"/>
      <c r="L4" s="60"/>
      <c r="M4" s="60"/>
      <c r="N4" s="61"/>
      <c r="O4" s="41"/>
      <c r="Q4" s="2"/>
      <c r="R4" s="2"/>
      <c r="V4" s="2"/>
    </row>
    <row r="5" spans="1:22" s="34" customFormat="1" ht="24" customHeight="1" thickBot="1" x14ac:dyDescent="0.2">
      <c r="A5" s="31" t="s">
        <v>0</v>
      </c>
      <c r="B5" s="32" t="s">
        <v>5</v>
      </c>
      <c r="C5" s="7" t="s">
        <v>265</v>
      </c>
      <c r="D5" s="8" t="s">
        <v>149</v>
      </c>
      <c r="E5" s="133" t="str">
        <f>IFERROR('1.論文等'!$E$12&amp;"","")</f>
        <v>Ａ</v>
      </c>
      <c r="F5" s="133" t="str">
        <f>IFERROR('1.論文等'!$F$12&amp;"","")</f>
        <v>Ｂ</v>
      </c>
      <c r="G5" s="133" t="str">
        <f>IFERROR('1.論文等'!$G$12&amp;" ","")</f>
        <v xml:space="preserve"> </v>
      </c>
      <c r="H5" s="133" t="str">
        <f>IFERROR('1.論文等'!$H$12&amp;"","")</f>
        <v/>
      </c>
      <c r="I5" s="133" t="str">
        <f>IFERROR('1.論文等'!$I$12&amp;"","")</f>
        <v/>
      </c>
      <c r="J5" s="133" t="str">
        <f>IFERROR('1.論文等'!$J$12&amp;"","")</f>
        <v/>
      </c>
      <c r="K5" s="133" t="str">
        <f>IFERROR('1.論文等'!$K$12&amp;"","")</f>
        <v/>
      </c>
      <c r="L5" s="133" t="str">
        <f>IFERROR('1.論文等'!$L$12&amp;"","")</f>
        <v/>
      </c>
      <c r="M5" s="133" t="str">
        <f>IFERROR('1.論文等'!$M$12&amp;"","")</f>
        <v/>
      </c>
      <c r="N5" s="133" t="str">
        <f>IFERROR('1.論文等'!$N$12&amp;"","")</f>
        <v/>
      </c>
      <c r="O5" s="32" t="s">
        <v>162</v>
      </c>
      <c r="P5" s="32" t="s">
        <v>4</v>
      </c>
      <c r="Q5" s="9" t="s">
        <v>30</v>
      </c>
      <c r="R5" s="92" t="s">
        <v>142</v>
      </c>
      <c r="S5" s="33" t="s">
        <v>266</v>
      </c>
    </row>
    <row r="6" spans="1:22" s="10" customFormat="1" ht="15" customHeight="1" thickTop="1" x14ac:dyDescent="0.15">
      <c r="A6" s="62">
        <f>ROW()-MATCH("４．表彰",$A$1:$A$57,0)-1</f>
        <v>1</v>
      </c>
      <c r="B6" s="42"/>
      <c r="C6" s="51"/>
      <c r="D6" s="51"/>
      <c r="E6" s="43"/>
      <c r="F6" s="43"/>
      <c r="G6" s="43"/>
      <c r="H6" s="43"/>
      <c r="I6" s="43"/>
      <c r="J6" s="43"/>
      <c r="K6" s="43"/>
      <c r="L6" s="43"/>
      <c r="M6" s="43"/>
      <c r="N6" s="43"/>
      <c r="O6" s="51"/>
      <c r="P6" s="51"/>
      <c r="Q6" s="51"/>
      <c r="R6" s="51"/>
      <c r="S6" s="78"/>
      <c r="U6" s="11"/>
    </row>
    <row r="7" spans="1:22" s="10" customFormat="1" ht="15" customHeight="1" x14ac:dyDescent="0.15">
      <c r="A7" s="63">
        <f t="shared" ref="A7:A21" si="0">ROW()-MATCH("４．表彰",$A$1:$A$57,0)-1</f>
        <v>2</v>
      </c>
      <c r="B7" s="72"/>
      <c r="C7" s="88"/>
      <c r="D7" s="88"/>
      <c r="E7" s="90"/>
      <c r="F7" s="90"/>
      <c r="G7" s="90"/>
      <c r="H7" s="90"/>
      <c r="I7" s="90"/>
      <c r="J7" s="90"/>
      <c r="K7" s="90"/>
      <c r="L7" s="90"/>
      <c r="M7" s="90"/>
      <c r="N7" s="90"/>
      <c r="O7" s="88"/>
      <c r="P7" s="88"/>
      <c r="Q7" s="88"/>
      <c r="R7" s="88"/>
      <c r="S7" s="91"/>
      <c r="U7" s="11"/>
    </row>
    <row r="8" spans="1:22" s="10" customFormat="1" ht="15" customHeight="1" x14ac:dyDescent="0.15">
      <c r="A8" s="63">
        <f t="shared" si="0"/>
        <v>3</v>
      </c>
      <c r="B8" s="72"/>
      <c r="C8" s="88"/>
      <c r="D8" s="88"/>
      <c r="E8" s="90"/>
      <c r="F8" s="90"/>
      <c r="G8" s="90"/>
      <c r="H8" s="90"/>
      <c r="I8" s="90"/>
      <c r="J8" s="90"/>
      <c r="K8" s="90"/>
      <c r="L8" s="90"/>
      <c r="M8" s="90"/>
      <c r="N8" s="90"/>
      <c r="O8" s="88"/>
      <c r="P8" s="88"/>
      <c r="Q8" s="88"/>
      <c r="R8" s="88"/>
      <c r="S8" s="91"/>
      <c r="U8" s="11"/>
    </row>
    <row r="9" spans="1:22" s="10" customFormat="1" ht="15" customHeight="1" x14ac:dyDescent="0.15">
      <c r="A9" s="63">
        <f t="shared" si="0"/>
        <v>4</v>
      </c>
      <c r="B9" s="72"/>
      <c r="C9" s="88"/>
      <c r="D9" s="88"/>
      <c r="E9" s="90"/>
      <c r="F9" s="90"/>
      <c r="G9" s="90"/>
      <c r="H9" s="90"/>
      <c r="I9" s="90"/>
      <c r="J9" s="90"/>
      <c r="K9" s="90"/>
      <c r="L9" s="90"/>
      <c r="M9" s="90"/>
      <c r="N9" s="90"/>
      <c r="O9" s="88"/>
      <c r="P9" s="88"/>
      <c r="Q9" s="88"/>
      <c r="R9" s="88"/>
      <c r="S9" s="91"/>
      <c r="U9" s="11"/>
    </row>
    <row r="10" spans="1:22" s="10" customFormat="1" ht="15" customHeight="1" x14ac:dyDescent="0.15">
      <c r="A10" s="63">
        <f t="shared" si="0"/>
        <v>5</v>
      </c>
      <c r="B10" s="72"/>
      <c r="C10" s="88"/>
      <c r="D10" s="88"/>
      <c r="E10" s="90"/>
      <c r="F10" s="90"/>
      <c r="G10" s="90"/>
      <c r="H10" s="90"/>
      <c r="I10" s="90"/>
      <c r="J10" s="90"/>
      <c r="K10" s="90"/>
      <c r="L10" s="90"/>
      <c r="M10" s="90"/>
      <c r="N10" s="90"/>
      <c r="O10" s="88"/>
      <c r="P10" s="88"/>
      <c r="Q10" s="88"/>
      <c r="R10" s="88"/>
      <c r="S10" s="91"/>
      <c r="U10" s="11"/>
    </row>
    <row r="11" spans="1:22" s="10" customFormat="1" ht="15" customHeight="1" x14ac:dyDescent="0.15">
      <c r="A11" s="63">
        <f t="shared" si="0"/>
        <v>6</v>
      </c>
      <c r="B11" s="72"/>
      <c r="C11" s="88"/>
      <c r="D11" s="88"/>
      <c r="E11" s="90"/>
      <c r="F11" s="90"/>
      <c r="G11" s="90"/>
      <c r="H11" s="90"/>
      <c r="I11" s="90"/>
      <c r="J11" s="90"/>
      <c r="K11" s="90"/>
      <c r="L11" s="90"/>
      <c r="M11" s="90"/>
      <c r="N11" s="90"/>
      <c r="O11" s="88"/>
      <c r="P11" s="88"/>
      <c r="Q11" s="88"/>
      <c r="R11" s="88"/>
      <c r="S11" s="91"/>
      <c r="U11" s="11"/>
    </row>
    <row r="12" spans="1:22" s="10" customFormat="1" ht="15" customHeight="1" x14ac:dyDescent="0.15">
      <c r="A12" s="63">
        <f t="shared" si="0"/>
        <v>7</v>
      </c>
      <c r="B12" s="72"/>
      <c r="C12" s="88"/>
      <c r="D12" s="88"/>
      <c r="E12" s="90"/>
      <c r="F12" s="90"/>
      <c r="G12" s="90"/>
      <c r="H12" s="90"/>
      <c r="I12" s="90"/>
      <c r="J12" s="90"/>
      <c r="K12" s="90"/>
      <c r="L12" s="90"/>
      <c r="M12" s="90"/>
      <c r="N12" s="90"/>
      <c r="O12" s="88"/>
      <c r="P12" s="88"/>
      <c r="Q12" s="88"/>
      <c r="R12" s="88"/>
      <c r="S12" s="91"/>
      <c r="U12" s="11"/>
    </row>
    <row r="13" spans="1:22" s="10" customFormat="1" ht="15" customHeight="1" x14ac:dyDescent="0.15">
      <c r="A13" s="63">
        <f t="shared" si="0"/>
        <v>8</v>
      </c>
      <c r="B13" s="72"/>
      <c r="C13" s="88"/>
      <c r="D13" s="88"/>
      <c r="E13" s="90"/>
      <c r="F13" s="90"/>
      <c r="G13" s="90"/>
      <c r="H13" s="90"/>
      <c r="I13" s="90"/>
      <c r="J13" s="90"/>
      <c r="K13" s="90"/>
      <c r="L13" s="90"/>
      <c r="M13" s="90"/>
      <c r="N13" s="90"/>
      <c r="O13" s="88"/>
      <c r="P13" s="88"/>
      <c r="Q13" s="88"/>
      <c r="R13" s="88"/>
      <c r="S13" s="91"/>
      <c r="U13" s="11"/>
    </row>
    <row r="14" spans="1:22" s="10" customFormat="1" ht="15" customHeight="1" x14ac:dyDescent="0.15">
      <c r="A14" s="63">
        <f t="shared" si="0"/>
        <v>9</v>
      </c>
      <c r="B14" s="72"/>
      <c r="C14" s="88"/>
      <c r="D14" s="88"/>
      <c r="E14" s="90"/>
      <c r="F14" s="90"/>
      <c r="G14" s="90"/>
      <c r="H14" s="90"/>
      <c r="I14" s="90"/>
      <c r="J14" s="90"/>
      <c r="K14" s="90"/>
      <c r="L14" s="90"/>
      <c r="M14" s="90"/>
      <c r="N14" s="90"/>
      <c r="O14" s="88"/>
      <c r="P14" s="88"/>
      <c r="Q14" s="88"/>
      <c r="R14" s="88"/>
      <c r="S14" s="91"/>
      <c r="U14" s="11"/>
    </row>
    <row r="15" spans="1:22" s="10" customFormat="1" ht="15" customHeight="1" x14ac:dyDescent="0.15">
      <c r="A15" s="63">
        <f t="shared" si="0"/>
        <v>10</v>
      </c>
      <c r="B15" s="72"/>
      <c r="C15" s="88"/>
      <c r="D15" s="88"/>
      <c r="E15" s="90"/>
      <c r="F15" s="90"/>
      <c r="G15" s="90"/>
      <c r="H15" s="90"/>
      <c r="I15" s="90"/>
      <c r="J15" s="90"/>
      <c r="K15" s="90"/>
      <c r="L15" s="90"/>
      <c r="M15" s="90"/>
      <c r="N15" s="90"/>
      <c r="O15" s="88"/>
      <c r="P15" s="88"/>
      <c r="Q15" s="88"/>
      <c r="R15" s="88"/>
      <c r="S15" s="91"/>
      <c r="U15" s="11"/>
    </row>
    <row r="16" spans="1:22" s="10" customFormat="1" ht="15" customHeight="1" x14ac:dyDescent="0.15">
      <c r="A16" s="63">
        <f t="shared" si="0"/>
        <v>11</v>
      </c>
      <c r="B16" s="72"/>
      <c r="C16" s="88"/>
      <c r="D16" s="88"/>
      <c r="E16" s="90"/>
      <c r="F16" s="90"/>
      <c r="G16" s="90"/>
      <c r="H16" s="90"/>
      <c r="I16" s="90"/>
      <c r="J16" s="90"/>
      <c r="K16" s="90"/>
      <c r="L16" s="90"/>
      <c r="M16" s="90"/>
      <c r="N16" s="90"/>
      <c r="O16" s="88"/>
      <c r="P16" s="88"/>
      <c r="Q16" s="88"/>
      <c r="R16" s="88"/>
      <c r="S16" s="91"/>
      <c r="U16" s="11"/>
    </row>
    <row r="17" spans="1:21" s="10" customFormat="1" ht="15" customHeight="1" x14ac:dyDescent="0.15">
      <c r="A17" s="63">
        <f t="shared" si="0"/>
        <v>12</v>
      </c>
      <c r="B17" s="72"/>
      <c r="C17" s="88"/>
      <c r="D17" s="88"/>
      <c r="E17" s="90"/>
      <c r="F17" s="90"/>
      <c r="G17" s="90"/>
      <c r="H17" s="90"/>
      <c r="I17" s="90"/>
      <c r="J17" s="90"/>
      <c r="K17" s="90"/>
      <c r="L17" s="90"/>
      <c r="M17" s="90"/>
      <c r="N17" s="90"/>
      <c r="O17" s="88"/>
      <c r="P17" s="88"/>
      <c r="Q17" s="88"/>
      <c r="R17" s="88"/>
      <c r="S17" s="91"/>
      <c r="U17" s="11"/>
    </row>
    <row r="18" spans="1:21" s="10" customFormat="1" ht="15" customHeight="1" x14ac:dyDescent="0.15">
      <c r="A18" s="63">
        <f t="shared" si="0"/>
        <v>13</v>
      </c>
      <c r="B18" s="72"/>
      <c r="C18" s="88"/>
      <c r="D18" s="88"/>
      <c r="E18" s="90"/>
      <c r="F18" s="90"/>
      <c r="G18" s="90"/>
      <c r="H18" s="90"/>
      <c r="I18" s="90"/>
      <c r="J18" s="90"/>
      <c r="K18" s="90"/>
      <c r="L18" s="90"/>
      <c r="M18" s="90"/>
      <c r="N18" s="90"/>
      <c r="O18" s="88"/>
      <c r="P18" s="88"/>
      <c r="Q18" s="88"/>
      <c r="R18" s="88"/>
      <c r="S18" s="91"/>
      <c r="U18" s="11"/>
    </row>
    <row r="19" spans="1:21" s="10" customFormat="1" ht="15" customHeight="1" x14ac:dyDescent="0.15">
      <c r="A19" s="63">
        <f t="shared" si="0"/>
        <v>14</v>
      </c>
      <c r="B19" s="72"/>
      <c r="C19" s="88"/>
      <c r="D19" s="88"/>
      <c r="E19" s="90"/>
      <c r="F19" s="90"/>
      <c r="G19" s="90"/>
      <c r="H19" s="90"/>
      <c r="I19" s="90"/>
      <c r="J19" s="90"/>
      <c r="K19" s="90"/>
      <c r="L19" s="90"/>
      <c r="M19" s="90"/>
      <c r="N19" s="90"/>
      <c r="O19" s="88"/>
      <c r="P19" s="88"/>
      <c r="Q19" s="88"/>
      <c r="R19" s="88"/>
      <c r="S19" s="91"/>
      <c r="U19" s="11"/>
    </row>
    <row r="20" spans="1:21" s="10" customFormat="1" ht="15" customHeight="1" x14ac:dyDescent="0.15">
      <c r="A20" s="63">
        <f t="shared" si="0"/>
        <v>15</v>
      </c>
      <c r="B20" s="72"/>
      <c r="C20" s="88"/>
      <c r="D20" s="88"/>
      <c r="E20" s="90"/>
      <c r="F20" s="90"/>
      <c r="G20" s="90"/>
      <c r="H20" s="90"/>
      <c r="I20" s="90"/>
      <c r="J20" s="90"/>
      <c r="K20" s="90"/>
      <c r="L20" s="90"/>
      <c r="M20" s="90"/>
      <c r="N20" s="90"/>
      <c r="O20" s="88"/>
      <c r="P20" s="88"/>
      <c r="Q20" s="88"/>
      <c r="R20" s="88"/>
      <c r="S20" s="91"/>
      <c r="U20" s="11"/>
    </row>
    <row r="21" spans="1:21" s="10" customFormat="1" ht="15" customHeight="1" x14ac:dyDescent="0.15">
      <c r="A21" s="63">
        <f t="shared" si="0"/>
        <v>16</v>
      </c>
      <c r="B21" s="72"/>
      <c r="C21" s="88"/>
      <c r="D21" s="88"/>
      <c r="E21" s="90"/>
      <c r="F21" s="90"/>
      <c r="G21" s="90"/>
      <c r="H21" s="90"/>
      <c r="I21" s="90"/>
      <c r="J21" s="90"/>
      <c r="K21" s="90"/>
      <c r="L21" s="90"/>
      <c r="M21" s="90"/>
      <c r="N21" s="90"/>
      <c r="O21" s="88"/>
      <c r="P21" s="88"/>
      <c r="Q21" s="88"/>
      <c r="R21" s="88"/>
      <c r="S21" s="91"/>
      <c r="U21" s="11"/>
    </row>
    <row r="22" spans="1:21" s="10" customFormat="1" ht="15" customHeight="1" x14ac:dyDescent="0.15">
      <c r="A22" s="63">
        <f>ROW()-MATCH("４．表彰",$A$1:$A$57,0)-1</f>
        <v>17</v>
      </c>
      <c r="B22" s="44"/>
      <c r="C22" s="52"/>
      <c r="D22" s="52"/>
      <c r="E22" s="45"/>
      <c r="F22" s="45"/>
      <c r="G22" s="45"/>
      <c r="H22" s="45"/>
      <c r="I22" s="45"/>
      <c r="J22" s="45"/>
      <c r="K22" s="45"/>
      <c r="L22" s="45"/>
      <c r="M22" s="45"/>
      <c r="N22" s="45"/>
      <c r="O22" s="52"/>
      <c r="P22" s="52"/>
      <c r="Q22" s="52"/>
      <c r="R22" s="52"/>
      <c r="S22" s="79"/>
      <c r="U22" s="11"/>
    </row>
    <row r="23" spans="1:21" s="10" customFormat="1" ht="15" customHeight="1" x14ac:dyDescent="0.15">
      <c r="A23" s="63">
        <f>ROW()-MATCH("４．表彰",$A$1:$A$57,0)-1</f>
        <v>18</v>
      </c>
      <c r="B23" s="44"/>
      <c r="C23" s="52"/>
      <c r="D23" s="52"/>
      <c r="E23" s="45"/>
      <c r="F23" s="45"/>
      <c r="G23" s="45"/>
      <c r="H23" s="45"/>
      <c r="I23" s="45"/>
      <c r="J23" s="45"/>
      <c r="K23" s="45"/>
      <c r="L23" s="45"/>
      <c r="M23" s="45"/>
      <c r="N23" s="45"/>
      <c r="O23" s="52"/>
      <c r="P23" s="52"/>
      <c r="Q23" s="52"/>
      <c r="R23" s="52"/>
      <c r="S23" s="79"/>
      <c r="U23" s="11"/>
    </row>
    <row r="24" spans="1:21" s="10" customFormat="1" ht="15" customHeight="1" x14ac:dyDescent="0.15">
      <c r="A24" s="63">
        <f>ROW()-MATCH("４．表彰",$A$1:$A$57,0)-1</f>
        <v>19</v>
      </c>
      <c r="B24" s="44"/>
      <c r="C24" s="52"/>
      <c r="D24" s="52"/>
      <c r="E24" s="45"/>
      <c r="F24" s="45"/>
      <c r="G24" s="45"/>
      <c r="H24" s="45"/>
      <c r="I24" s="45"/>
      <c r="J24" s="45"/>
      <c r="K24" s="45"/>
      <c r="L24" s="45"/>
      <c r="M24" s="45"/>
      <c r="N24" s="45"/>
      <c r="O24" s="52"/>
      <c r="P24" s="52"/>
      <c r="Q24" s="52"/>
      <c r="R24" s="52"/>
      <c r="S24" s="79"/>
      <c r="U24" s="11"/>
    </row>
    <row r="25" spans="1:21" s="10" customFormat="1" ht="15" customHeight="1" thickBot="1" x14ac:dyDescent="0.2">
      <c r="A25" s="119">
        <f>ROW()-MATCH("４．表彰",$A$1:$A$57,0)-1</f>
        <v>20</v>
      </c>
      <c r="B25" s="46"/>
      <c r="C25" s="53"/>
      <c r="D25" s="53"/>
      <c r="E25" s="47"/>
      <c r="F25" s="47"/>
      <c r="G25" s="47"/>
      <c r="H25" s="47"/>
      <c r="I25" s="47"/>
      <c r="J25" s="47"/>
      <c r="K25" s="47"/>
      <c r="L25" s="47"/>
      <c r="M25" s="47"/>
      <c r="N25" s="47"/>
      <c r="O25" s="53"/>
      <c r="P25" s="53"/>
      <c r="Q25" s="53"/>
      <c r="R25" s="53"/>
      <c r="S25" s="80"/>
      <c r="U25" s="11"/>
    </row>
    <row r="26" spans="1:21" x14ac:dyDescent="0.15">
      <c r="A26" s="6"/>
      <c r="B26" s="35"/>
      <c r="C26" s="6"/>
      <c r="D26" s="6"/>
      <c r="E26" s="13"/>
      <c r="F26" s="13"/>
      <c r="G26" s="13"/>
      <c r="H26" s="13"/>
      <c r="I26" s="13"/>
      <c r="J26" s="13"/>
      <c r="K26" s="13"/>
      <c r="L26" s="13"/>
      <c r="M26" s="13"/>
      <c r="N26" s="13"/>
      <c r="O26" s="26"/>
      <c r="P26" s="6"/>
      <c r="Q26" s="6"/>
      <c r="R26" s="6"/>
      <c r="S26" s="6"/>
      <c r="U26" s="2"/>
    </row>
  </sheetData>
  <sheetProtection formatCells="0" formatColumns="0" formatRows="0" insertColumns="0" insertRows="0" deleteColumns="0" deleteRows="0" selectLockedCells="1" sort="0"/>
  <mergeCells count="2">
    <mergeCell ref="C1:R1"/>
    <mergeCell ref="A1:B1"/>
  </mergeCells>
  <phoneticPr fontId="1"/>
  <conditionalFormatting sqref="A6:A25">
    <cfRule type="cellIs" dxfId="1" priority="6" stopIfTrue="1" operator="equal">
      <formula>""</formula>
    </cfRule>
  </conditionalFormatting>
  <conditionalFormatting sqref="E5:N5">
    <cfRule type="containsBlanks" dxfId="0" priority="1" stopIfTrue="1">
      <formula>LEN(TRIM(E5))=0</formula>
    </cfRule>
  </conditionalFormatting>
  <dataValidations count="6">
    <dataValidation type="list" allowBlank="1" showInputMessage="1" showErrorMessage="1" sqref="O6:O25" xr:uid="{00000000-0002-0000-0300-000000000000}">
      <formula1>"N.受賞,O.表彰,P.成果の実施,Q.その他"</formula1>
    </dataValidation>
    <dataValidation type="date" errorStyle="warning" imeMode="halfAlpha" showInputMessage="1" showErrorMessage="1" errorTitle="日付入力欄" error="YYYY/MM/DD形式で入力してください。また、本年度中の発表を入力してください。" sqref="B6:B25" xr:uid="{00000000-0002-0000-0300-000001000000}">
      <formula1>36617</formula1>
      <formula2>43921</formula2>
    </dataValidation>
    <dataValidation type="list" allowBlank="1" showInputMessage="1" showErrorMessage="1" sqref="O26" xr:uid="{00000000-0002-0000-0300-000002000000}">
      <formula1>"A.受賞,B.表彰,C.標準化の採択,D.その他"</formula1>
    </dataValidation>
    <dataValidation type="date" errorStyle="warning" imeMode="halfAlpha" allowBlank="1" showInputMessage="1" showErrorMessage="1" errorTitle="日付" error="2010/10/31 の形式で入力してください" sqref="B26" xr:uid="{00000000-0002-0000-0300-000003000000}">
      <formula1>36617</formula1>
      <formula2>43921</formula2>
    </dataValidation>
    <dataValidation type="list" allowBlank="1" showInputMessage="1" showErrorMessage="1" sqref="E6:N25" xr:uid="{00000000-0002-0000-0300-000004000000}">
      <formula1>"〇"</formula1>
    </dataValidation>
    <dataValidation allowBlank="1" showDropDown="1" showInputMessage="1" showErrorMessage="1" sqref="T2:U26" xr:uid="{00000000-0002-0000-0300-000005000000}"/>
  </dataValidations>
  <pageMargins left="0.39370078740157483" right="0.39370078740157483" top="0.98425196850393704" bottom="0.98425196850393704" header="0.70866141732283472" footer="0.70866141732283472"/>
  <pageSetup paperSize="9" scale="53" fitToHeight="0" pageOrder="overThenDown" orientation="landscape"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2"/>
  <sheetViews>
    <sheetView zoomScaleNormal="100" zoomScaleSheetLayoutView="100" workbookViewId="0">
      <selection activeCell="K9" sqref="K9"/>
    </sheetView>
  </sheetViews>
  <sheetFormatPr defaultRowHeight="11.25" x14ac:dyDescent="0.15"/>
  <cols>
    <col min="1" max="1" width="6.375" style="5" customWidth="1"/>
    <col min="2" max="2" width="16" style="5" customWidth="1"/>
    <col min="3" max="3" width="114.5" style="14" customWidth="1"/>
    <col min="4" max="4" width="9" style="5" customWidth="1"/>
    <col min="5" max="16384" width="9" style="5"/>
  </cols>
  <sheetData>
    <row r="1" spans="1:3" ht="12.95" customHeight="1" x14ac:dyDescent="0.15">
      <c r="A1" s="107" t="s">
        <v>163</v>
      </c>
      <c r="B1" s="108"/>
      <c r="C1" s="109"/>
    </row>
    <row r="2" spans="1:3" ht="12.95" customHeight="1" x14ac:dyDescent="0.15">
      <c r="A2" s="107"/>
      <c r="B2" s="108"/>
      <c r="C2" s="109"/>
    </row>
    <row r="3" spans="1:3" ht="12.95" customHeight="1" x14ac:dyDescent="0.15">
      <c r="A3" s="110" t="s">
        <v>66</v>
      </c>
      <c r="B3" s="110"/>
      <c r="C3" s="111"/>
    </row>
    <row r="4" spans="1:3" ht="45" x14ac:dyDescent="0.15">
      <c r="A4" s="112"/>
      <c r="B4" s="113" t="s">
        <v>90</v>
      </c>
      <c r="C4" s="127" t="s">
        <v>303</v>
      </c>
    </row>
    <row r="5" spans="1:3" x14ac:dyDescent="0.15">
      <c r="A5" s="112"/>
      <c r="B5" s="114" t="s">
        <v>91</v>
      </c>
      <c r="C5" s="118" t="s">
        <v>300</v>
      </c>
    </row>
    <row r="6" spans="1:3" ht="22.5" x14ac:dyDescent="0.15">
      <c r="A6" s="112"/>
      <c r="B6" s="113" t="s">
        <v>301</v>
      </c>
      <c r="C6" s="127" t="s">
        <v>311</v>
      </c>
    </row>
    <row r="7" spans="1:3" ht="33.75" x14ac:dyDescent="0.15">
      <c r="A7" s="112"/>
      <c r="B7" s="113" t="s">
        <v>302</v>
      </c>
      <c r="C7" s="127" t="s">
        <v>312</v>
      </c>
    </row>
    <row r="8" spans="1:3" x14ac:dyDescent="0.15">
      <c r="A8" s="112"/>
      <c r="B8" s="114" t="s">
        <v>92</v>
      </c>
      <c r="C8" s="118" t="s">
        <v>159</v>
      </c>
    </row>
    <row r="9" spans="1:3" ht="22.5" x14ac:dyDescent="0.15">
      <c r="A9" s="112"/>
      <c r="B9" s="114" t="s">
        <v>93</v>
      </c>
      <c r="C9" s="128" t="s">
        <v>304</v>
      </c>
    </row>
    <row r="10" spans="1:3" ht="22.5" x14ac:dyDescent="0.15">
      <c r="A10" s="112"/>
      <c r="B10" s="114" t="s">
        <v>94</v>
      </c>
      <c r="C10" s="128" t="s">
        <v>305</v>
      </c>
    </row>
    <row r="11" spans="1:3" ht="33.75" x14ac:dyDescent="0.15">
      <c r="A11" s="112"/>
      <c r="B11" s="113" t="s">
        <v>95</v>
      </c>
      <c r="C11" s="127" t="s">
        <v>308</v>
      </c>
    </row>
    <row r="12" spans="1:3" x14ac:dyDescent="0.15">
      <c r="A12" s="112"/>
      <c r="B12" s="114" t="s">
        <v>14</v>
      </c>
      <c r="C12" s="118" t="s">
        <v>106</v>
      </c>
    </row>
    <row r="13" spans="1:3" ht="62.25" customHeight="1" x14ac:dyDescent="0.15">
      <c r="A13" s="112"/>
      <c r="B13" s="281" t="s">
        <v>310</v>
      </c>
      <c r="C13" s="282"/>
    </row>
    <row r="14" spans="1:3" x14ac:dyDescent="0.15">
      <c r="A14" s="112"/>
      <c r="B14" s="115"/>
      <c r="C14" s="129"/>
    </row>
    <row r="15" spans="1:3" x14ac:dyDescent="0.15">
      <c r="A15" s="110" t="s">
        <v>11</v>
      </c>
      <c r="B15" s="130"/>
      <c r="C15" s="131"/>
    </row>
    <row r="16" spans="1:3" ht="33.75" x14ac:dyDescent="0.15">
      <c r="A16" s="112"/>
      <c r="B16" s="113" t="s">
        <v>87</v>
      </c>
      <c r="C16" s="127" t="s">
        <v>274</v>
      </c>
    </row>
    <row r="17" spans="1:3" x14ac:dyDescent="0.15">
      <c r="A17" s="112"/>
      <c r="B17" s="114" t="s">
        <v>98</v>
      </c>
      <c r="C17" s="118" t="s">
        <v>73</v>
      </c>
    </row>
    <row r="18" spans="1:3" x14ac:dyDescent="0.15">
      <c r="A18" s="112"/>
      <c r="B18" s="115"/>
      <c r="C18" s="129"/>
    </row>
    <row r="19" spans="1:3" x14ac:dyDescent="0.15">
      <c r="A19" s="110" t="s">
        <v>12</v>
      </c>
      <c r="B19" s="130"/>
      <c r="C19" s="131"/>
    </row>
    <row r="20" spans="1:3" ht="15" customHeight="1" x14ac:dyDescent="0.15">
      <c r="A20" s="112"/>
      <c r="B20" s="114" t="s">
        <v>28</v>
      </c>
      <c r="C20" s="118" t="s">
        <v>74</v>
      </c>
    </row>
    <row r="21" spans="1:3" ht="15" customHeight="1" x14ac:dyDescent="0.15">
      <c r="A21" s="112"/>
      <c r="B21" s="114" t="s">
        <v>29</v>
      </c>
      <c r="C21" s="118" t="s">
        <v>6</v>
      </c>
    </row>
    <row r="22" spans="1:3" ht="15" customHeight="1" x14ac:dyDescent="0.15">
      <c r="A22" s="112"/>
      <c r="B22" s="114" t="s">
        <v>68</v>
      </c>
      <c r="C22" s="118" t="s">
        <v>78</v>
      </c>
    </row>
    <row r="23" spans="1:3" x14ac:dyDescent="0.15">
      <c r="A23" s="112"/>
      <c r="B23" s="116" t="s">
        <v>79</v>
      </c>
      <c r="C23" s="132"/>
    </row>
    <row r="24" spans="1:3" x14ac:dyDescent="0.15">
      <c r="A24" s="112"/>
      <c r="B24" s="107"/>
      <c r="C24" s="129"/>
    </row>
    <row r="25" spans="1:3" x14ac:dyDescent="0.15">
      <c r="A25" s="110" t="s">
        <v>254</v>
      </c>
      <c r="B25" s="130"/>
      <c r="C25" s="131"/>
    </row>
    <row r="26" spans="1:3" ht="15" customHeight="1" x14ac:dyDescent="0.15">
      <c r="A26" s="117"/>
      <c r="B26" s="118" t="s">
        <v>70</v>
      </c>
      <c r="C26" s="118" t="s">
        <v>75</v>
      </c>
    </row>
    <row r="27" spans="1:3" ht="15" customHeight="1" x14ac:dyDescent="0.15">
      <c r="A27" s="117"/>
      <c r="B27" s="118" t="s">
        <v>72</v>
      </c>
      <c r="C27" s="118" t="s">
        <v>76</v>
      </c>
    </row>
    <row r="28" spans="1:3" ht="15" customHeight="1" x14ac:dyDescent="0.15">
      <c r="A28" s="117"/>
      <c r="B28" s="118" t="s">
        <v>253</v>
      </c>
      <c r="C28" s="118" t="s">
        <v>255</v>
      </c>
    </row>
    <row r="29" spans="1:3" ht="15" customHeight="1" x14ac:dyDescent="0.15">
      <c r="A29" s="117"/>
      <c r="B29" s="118" t="s">
        <v>252</v>
      </c>
      <c r="C29" s="118" t="s">
        <v>194</v>
      </c>
    </row>
    <row r="30" spans="1:3" x14ac:dyDescent="0.15">
      <c r="B30" s="108"/>
      <c r="C30" s="108"/>
    </row>
    <row r="31" spans="1:3" x14ac:dyDescent="0.15">
      <c r="A31" s="107" t="s">
        <v>145</v>
      </c>
      <c r="B31" s="108"/>
      <c r="C31" s="109"/>
    </row>
    <row r="32" spans="1:3" x14ac:dyDescent="0.15">
      <c r="A32" s="117"/>
      <c r="B32" s="117"/>
      <c r="C32" s="112"/>
    </row>
  </sheetData>
  <sheetProtection formatCells="0" formatColumns="0" formatRows="0" insertColumns="0" insertRows="0" deleteColumns="0" deleteRows="0" selectLockedCells="1" sort="0"/>
  <mergeCells count="1">
    <mergeCell ref="B13:C13"/>
  </mergeCells>
  <phoneticPr fontId="1"/>
  <pageMargins left="0.59055118110236227" right="0.59055118110236227" top="0.98425196850393704" bottom="0.78740157480314965" header="0.70866141732283472" footer="0.70866141732283472"/>
  <pageSetup paperSize="9" fitToHeight="0" pageOrder="overThenDown"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L35"/>
  <sheetViews>
    <sheetView zoomScale="70" zoomScaleNormal="70" zoomScaleSheetLayoutView="85" workbookViewId="0">
      <selection activeCell="E3" sqref="E3"/>
    </sheetView>
  </sheetViews>
  <sheetFormatPr defaultRowHeight="13.5" x14ac:dyDescent="0.15"/>
  <cols>
    <col min="1" max="1" width="6.375" style="139" customWidth="1"/>
    <col min="2" max="2" width="17.875" style="139" customWidth="1"/>
    <col min="3" max="3" width="33.75" style="156" customWidth="1"/>
    <col min="4" max="4" width="14.75" style="156" customWidth="1"/>
    <col min="5" max="5" width="96.625" style="157" bestFit="1" customWidth="1"/>
    <col min="6" max="6" width="5.375" style="139" customWidth="1"/>
    <col min="7" max="7" width="26.625" style="139" customWidth="1"/>
    <col min="8" max="8" width="18.75" style="139" customWidth="1"/>
    <col min="9" max="9" width="26.875" style="139" customWidth="1"/>
    <col min="10" max="10" width="18.625" style="139" customWidth="1"/>
    <col min="11" max="11" width="9" style="139" customWidth="1"/>
    <col min="12" max="16384" width="9" style="139"/>
  </cols>
  <sheetData>
    <row r="1" spans="1:12" ht="23.25" customHeight="1" x14ac:dyDescent="0.15">
      <c r="A1" s="277" t="str">
        <f>'1.論文等'!A1</f>
        <v>様式2-6 (2019-1)</v>
      </c>
      <c r="B1" s="135"/>
      <c r="C1" s="276" t="str">
        <f>'1.論文等'!C1</f>
        <v>外部発表一覧表</v>
      </c>
      <c r="D1" s="136"/>
      <c r="E1" s="136"/>
      <c r="F1" s="135"/>
      <c r="G1" s="135"/>
      <c r="H1" s="137"/>
      <c r="I1" s="137"/>
      <c r="J1" s="135"/>
      <c r="K1" s="138">
        <f ca="1">TODAY()</f>
        <v>43474</v>
      </c>
    </row>
    <row r="2" spans="1:12" ht="24.95" customHeight="1" x14ac:dyDescent="0.15">
      <c r="A2" s="140" t="s">
        <v>270</v>
      </c>
      <c r="B2" s="141"/>
      <c r="C2" s="142"/>
      <c r="D2" s="142"/>
      <c r="E2" s="142"/>
      <c r="F2" s="143"/>
      <c r="G2" s="142"/>
      <c r="H2" s="142"/>
      <c r="I2" s="142"/>
      <c r="J2" s="142"/>
      <c r="L2" s="135"/>
    </row>
    <row r="3" spans="1:12" x14ac:dyDescent="0.15">
      <c r="A3" s="140" t="s">
        <v>283</v>
      </c>
      <c r="B3" s="141"/>
      <c r="C3" s="142"/>
      <c r="D3" s="142"/>
      <c r="E3" s="142"/>
      <c r="F3" s="143"/>
      <c r="G3" s="142"/>
      <c r="H3" s="142"/>
      <c r="I3" s="142"/>
      <c r="J3" s="142"/>
      <c r="L3" s="135"/>
    </row>
    <row r="4" spans="1:12" x14ac:dyDescent="0.15">
      <c r="A4" s="140"/>
      <c r="B4" s="141"/>
      <c r="C4" s="142"/>
      <c r="D4" s="142"/>
      <c r="E4" s="142"/>
      <c r="F4" s="143"/>
      <c r="G4" s="142"/>
      <c r="H4" s="142"/>
      <c r="I4" s="142"/>
      <c r="J4" s="142"/>
      <c r="L4" s="135"/>
    </row>
    <row r="5" spans="1:12" ht="18" customHeight="1" x14ac:dyDescent="0.15">
      <c r="A5" s="142"/>
      <c r="B5" s="144" t="s">
        <v>164</v>
      </c>
      <c r="C5" s="144" t="s">
        <v>183</v>
      </c>
      <c r="D5" s="144" t="s">
        <v>185</v>
      </c>
      <c r="E5" s="144" t="s">
        <v>113</v>
      </c>
      <c r="F5" s="143"/>
      <c r="G5" s="145"/>
      <c r="H5" s="145"/>
      <c r="I5" s="145"/>
      <c r="J5" s="145"/>
      <c r="L5" s="135"/>
    </row>
    <row r="6" spans="1:12" ht="18" customHeight="1" x14ac:dyDescent="0.15">
      <c r="A6" s="142"/>
      <c r="B6" s="146" t="s">
        <v>108</v>
      </c>
      <c r="C6" s="161">
        <f>SUMPRODUCT(('1.論文等'!$O$12:$O$50="A.研究論文")*('1.論文等'!$B$12:$B$50&lt;&gt;"")*('1.論文等'!$B$12:$B$50&lt;='1.論文等'!$C$2))</f>
        <v>0</v>
      </c>
      <c r="D6" s="144">
        <f>SUMPRODUCT(('1.論文等'!$O$12:$O$50="A.研究論文")*('1.論文等'!$B$12:$B$50&gt;'1.論文等'!$E$2)*('1.論文等'!$B$12:$B$50&lt;='1.論文等'!$C$2))</f>
        <v>0</v>
      </c>
      <c r="E6" s="158" t="s">
        <v>114</v>
      </c>
      <c r="F6" s="143"/>
      <c r="G6" s="142"/>
      <c r="H6" s="142"/>
      <c r="I6" s="142"/>
      <c r="J6" s="142"/>
      <c r="L6" s="135"/>
    </row>
    <row r="7" spans="1:12" ht="18" customHeight="1" x14ac:dyDescent="0.15">
      <c r="A7" s="142"/>
      <c r="B7" s="146" t="s">
        <v>109</v>
      </c>
      <c r="C7" s="161">
        <f>SUMPRODUCT(('1.論文等'!$O$12:$O$50="B.小論文")*('1.論文等'!$B$12:$B$50&lt;&gt;"")*('1.論文等'!$B$12:$B$50&lt;='1.論文等'!$C$2))+SUMPRODUCT(('1.論文等'!$O$12:$O$50="C1.査読付収録論文")*('1.論文等'!$B$12:$B$50&lt;&gt;"")*('1.論文等'!$B$12:$B$50&lt;='1.論文等'!$C$2))+SUMPRODUCT(('1.論文等'!$O$12:$O$50="C2.収録論文")*('1.論文等'!$B$12:$B$50&lt;&gt;"")*('1.論文等'!$B$12:$B$50&lt;='1.論文等'!$C$2))+SUMPRODUCT(('1.論文等'!$O$12:$O$50="D.機関誌論文")*('1.論文等'!$B$12:$B$50&lt;&gt;"")*('1.論文等'!$B$12:$B$50&lt;='1.論文等'!$C$2))+SUMPRODUCT(('1.論文等'!$O$12:$O$50="E.著書等")*('1.論文等'!$B$12:$B$50&lt;&gt;"")*('1.論文等'!$B$12:$B$50&lt;='1.論文等'!$C$2))+SUMPRODUCT(('1.論文等'!$O$12:$O$50="F.学術解説等")*('1.論文等'!$B$12:$B$50&lt;&gt;"")*('1.論文等'!$B$12:$B$50&lt;='1.論文等'!$C$2))+SUMPRODUCT(('1.論文等'!$O$12:$O$50="G.一般口頭発表")*('1.論文等'!$B$12:$B$50&lt;&gt;"")*('1.論文等'!$B$12:$B$50&lt;='1.論文等'!$C$2))+SUMPRODUCT(('1.論文等'!$O$12:$O$50="H.その他資料")*('1.論文等'!$B$12:$B$50&lt;&gt;"")*('1.論文等'!$B$12:$B$50&lt;='1.論文等'!$C$2))</f>
        <v>0</v>
      </c>
      <c r="D7" s="144">
        <f>SUMPRODUCT(('1.論文等'!$O$12:$O$50="B.小論文")*('1.論文等'!$B$12:$B$50&gt;'1.論文等'!$E$2)*('1.論文等'!$B$12:$B$50&lt;='1.論文等'!$C$2))+SUMPRODUCT(('1.論文等'!$O$12:$O$50="C1.査読付収録論文")*('1.論文等'!$B$12:$B$50&gt;'1.論文等'!$E$2)*('1.論文等'!$B$12:$B$50&lt;='1.論文等'!$C$2))+SUMPRODUCT(('1.論文等'!$O$12:$O$50="C2.収録論文")*('1.論文等'!$B$12:$B$50&gt;'1.論文等'!$E$2)*('1.論文等'!$B$12:$B$50&lt;='1.論文等'!$C$2))+SUMPRODUCT(('1.論文等'!$O$12:$O$50="D.機関誌論文")*('1.論文等'!$B$12:$B$50&gt;'1.論文等'!$E$2)*('1.論文等'!$B$12:$B$50&lt;='1.論文等'!$C$2))+SUMPRODUCT(('1.論文等'!$O$12:$O$50="E.著書等")*('1.論文等'!$B$12:$B$50&gt;'1.論文等'!$E$2)*('1.論文等'!$B$12:$B$50&lt;='1.論文等'!$C$2))+SUMPRODUCT(('1.論文等'!$O$12:$O$50="F.学術解説等")*('1.論文等'!$B$12:$B$50&gt;'1.論文等'!$E$2)*('1.論文等'!$B$12:$B$50&lt;='1.論文等'!$C$2))+SUMPRODUCT(('1.論文等'!$O$12:$O$50="G.一般口頭発表")*('1.論文等'!$B$12:$B$50&gt;'1.論文等'!$E$2)*('1.論文等'!$B$12:$B$50&lt;='1.論文等'!$C$2))+SUMPRODUCT(('1.論文等'!$O$12:$O$50="H.その他資料")*('1.論文等'!$B$12:$B$50&gt;'1.論文等'!$E$2)*('1.論文等'!$B$12:$B$50&lt;='1.論文等'!$C$2))</f>
        <v>0</v>
      </c>
      <c r="E7" s="164" t="s">
        <v>291</v>
      </c>
      <c r="F7" s="143"/>
      <c r="G7" s="142"/>
      <c r="H7" s="142"/>
      <c r="I7" s="142"/>
      <c r="J7" s="142"/>
      <c r="L7" s="135"/>
    </row>
    <row r="8" spans="1:12" ht="18" customHeight="1" x14ac:dyDescent="0.15">
      <c r="A8" s="142"/>
      <c r="B8" s="146" t="s">
        <v>110</v>
      </c>
      <c r="C8" s="161">
        <f>SUMPRODUCT(('2.標準化'!$O$5:$O$30="I.標準化提案")*('2.標準化'!$B$5:$B$30&lt;&gt;"")*('2.標準化'!$B$5:$B$30&lt;='1.論文等'!$C$2))</f>
        <v>0</v>
      </c>
      <c r="D8" s="144">
        <f>SUMPRODUCT(('2.標準化'!$O$5:$O$30="I.標準化提案")*('2.標準化'!$B$5:$B$30&gt;'1.論文等'!$E$2)*('2.標準化'!$B$5:$B$30&lt;='1.論文等'!$C$2))</f>
        <v>0</v>
      </c>
      <c r="E8" s="158" t="s">
        <v>115</v>
      </c>
      <c r="F8" s="143"/>
      <c r="G8" s="142"/>
      <c r="H8" s="142"/>
      <c r="I8" s="142"/>
      <c r="J8" s="142"/>
      <c r="L8" s="135"/>
    </row>
    <row r="9" spans="1:12" ht="18" customHeight="1" x14ac:dyDescent="0.15">
      <c r="A9" s="142"/>
      <c r="B9" s="147" t="s">
        <v>111</v>
      </c>
      <c r="C9" s="161">
        <f>SUMPRODUCT(('3.成果発信'!$O$5:$O$30="K.プレスリリース")*('3.成果発信'!$B$5:$B$30&lt;&gt;"")*('3.成果発信'!$B$5:$B$30&lt;='1.論文等'!$C$2))+SUMPRODUCT(('3.成果発信'!$O$5:$O$30="L.報道")*('3.成果発信'!$B$5:$B$30&lt;&gt;"")*('3.成果発信'!$B$5:$B$30&lt;='1.論文等'!$C$2))</f>
        <v>0</v>
      </c>
      <c r="D9" s="144">
        <f>SUMPRODUCT(('3.成果発信'!$O$5:$O$30="K.プレスリリース")*('3.成果発信'!$B$5:$B$30&gt;'1.論文等'!$E$2)*('3.成果発信'!$B$5:$B$30&lt;='1.論文等'!$C$2))+SUMPRODUCT(('3.成果発信'!$O$5:$O$30="L.報道")*('3.成果発信'!$B$5:$B$30&gt;'1.論文等'!$E$2)*('3.成果発信'!$B$5:$B$30&lt;='1.論文等'!$C$2))</f>
        <v>0</v>
      </c>
      <c r="E9" s="158" t="s">
        <v>116</v>
      </c>
      <c r="F9" s="143"/>
      <c r="G9" s="142"/>
      <c r="H9" s="142"/>
      <c r="I9" s="142"/>
      <c r="J9" s="142"/>
      <c r="L9" s="135"/>
    </row>
    <row r="10" spans="1:12" ht="18" customHeight="1" x14ac:dyDescent="0.15">
      <c r="A10" s="142"/>
      <c r="B10" s="146" t="s">
        <v>112</v>
      </c>
      <c r="C10" s="161">
        <f>SUMPRODUCT(('3.成果発信'!$O$5:$O$30="M.展示会")*('3.成果発信'!$B$5:$B$30&lt;&gt;"")*('3.成果発信'!$B$5:$B$30&lt;='1.論文等'!$C$2))</f>
        <v>0</v>
      </c>
      <c r="D10" s="144">
        <f>SUMPRODUCT(('3.成果発信'!$O$5:$O$30="M.展示会")*('3.成果発信'!$B$5:$B$30&gt;'1.論文等'!$E$2)*('3.成果発信'!$B$5:$B$30&lt;='1.論文等'!$C$2))</f>
        <v>0</v>
      </c>
      <c r="E10" s="158" t="s">
        <v>117</v>
      </c>
      <c r="F10" s="143"/>
      <c r="G10" s="142"/>
      <c r="H10" s="142"/>
      <c r="I10" s="142"/>
      <c r="J10" s="142"/>
      <c r="L10" s="135"/>
    </row>
    <row r="11" spans="1:12" ht="18" customHeight="1" x14ac:dyDescent="0.15">
      <c r="A11" s="142"/>
      <c r="B11" s="146" t="s">
        <v>143</v>
      </c>
      <c r="C11" s="161">
        <f>SUMPRODUCT(('4.表彰・受賞'!$O$5:$O$30="N.受賞")*('4.表彰・受賞'!$B$5:$B$30&lt;&gt;"")*('4.表彰・受賞'!$B$5:$B$30&lt;='1.論文等'!$C$2))+SUMPRODUCT(('4.表彰・受賞'!$O$5:$O$30="O.表彰")*('4.表彰・受賞'!$B$5:$B$30&lt;&gt;"")*('4.表彰・受賞'!$B$5:$B$30&lt;='1.論文等'!$C$2))</f>
        <v>0</v>
      </c>
      <c r="D11" s="144">
        <f>SUMPRODUCT(('4.表彰・受賞'!$O$5:$O$30="N.受賞")*('4.表彰・受賞'!$B$5:$B$30&gt;'1.論文等'!$E$2)*('4.表彰・受賞'!$B$5:$B$30&lt;='1.論文等'!$C$2))+SUMPRODUCT(('4.表彰・受賞'!$O$5:$O$30="O.表彰")*('4.表彰・受賞'!$B$5:$B$30&gt;'1.論文等'!$E$2)*('4.表彰・受賞'!$B$5:$B$30&lt;='1.論文等'!$C$2))</f>
        <v>0</v>
      </c>
      <c r="E11" s="158" t="s">
        <v>144</v>
      </c>
      <c r="F11" s="143"/>
      <c r="G11" s="142"/>
      <c r="H11" s="142"/>
      <c r="I11" s="142"/>
      <c r="J11" s="142"/>
      <c r="L11" s="135"/>
    </row>
    <row r="12" spans="1:12" ht="18" customHeight="1" x14ac:dyDescent="0.15">
      <c r="A12" s="142"/>
      <c r="B12" s="141"/>
      <c r="C12" s="142"/>
      <c r="D12" s="142"/>
      <c r="E12" s="142"/>
      <c r="F12" s="145"/>
      <c r="G12" s="148"/>
      <c r="H12" s="148"/>
      <c r="I12" s="148"/>
      <c r="J12" s="148"/>
      <c r="L12" s="135"/>
    </row>
    <row r="13" spans="1:12" ht="18" customHeight="1" x14ac:dyDescent="0.15">
      <c r="A13" s="142"/>
      <c r="B13" s="141"/>
      <c r="C13" s="142"/>
      <c r="D13" s="142"/>
      <c r="E13" s="142"/>
      <c r="F13" s="145"/>
      <c r="G13" s="148"/>
      <c r="H13" s="148"/>
      <c r="I13" s="148"/>
      <c r="J13" s="148"/>
      <c r="L13" s="135"/>
    </row>
    <row r="14" spans="1:12" ht="18" customHeight="1" x14ac:dyDescent="0.15">
      <c r="A14" s="140" t="s">
        <v>177</v>
      </c>
      <c r="B14" s="142"/>
      <c r="C14" s="149"/>
      <c r="D14" s="149"/>
      <c r="E14" s="149"/>
      <c r="F14" s="142"/>
      <c r="G14" s="142"/>
      <c r="H14" s="142"/>
      <c r="I14" s="142"/>
      <c r="J14" s="150"/>
      <c r="L14" s="135"/>
    </row>
    <row r="15" spans="1:12" ht="18" customHeight="1" x14ac:dyDescent="0.15">
      <c r="B15" s="144" t="s">
        <v>162</v>
      </c>
      <c r="C15" s="144" t="s">
        <v>183</v>
      </c>
      <c r="D15" s="151"/>
      <c r="E15" s="159"/>
      <c r="L15" s="135"/>
    </row>
    <row r="16" spans="1:12" ht="18" customHeight="1" x14ac:dyDescent="0.15">
      <c r="B16" s="152" t="s">
        <v>90</v>
      </c>
      <c r="C16" s="162">
        <f>SUMPRODUCT(('1.論文等'!$O$12:$O$50="A.研究論文")*('1.論文等'!$B$12:$B$50&lt;&gt;"")*('1.論文等'!$B$12:$B$50&lt;='1.論文等'!$C$2))</f>
        <v>0</v>
      </c>
      <c r="D16" s="151"/>
      <c r="E16" s="159"/>
      <c r="L16" s="135"/>
    </row>
    <row r="17" spans="2:12" ht="18" customHeight="1" x14ac:dyDescent="0.15">
      <c r="B17" s="152" t="s">
        <v>23</v>
      </c>
      <c r="C17" s="162">
        <f>SUMPRODUCT(('1.論文等'!$O$12:$O$50="B.小論文")*('1.論文等'!$B$12:$B$50&lt;&gt;"")*('1.論文等'!$B$12:$B$50&lt;='1.論文等'!$C$2))</f>
        <v>0</v>
      </c>
      <c r="D17" s="151"/>
      <c r="E17" s="159"/>
      <c r="L17" s="135"/>
    </row>
    <row r="18" spans="2:12" ht="18" customHeight="1" x14ac:dyDescent="0.15">
      <c r="B18" s="152" t="s">
        <v>317</v>
      </c>
      <c r="C18" s="162">
        <f>SUMPRODUCT(('1.論文等'!$O$12:$O$50="C1.査読付収録論文")*('1.論文等'!$B$12:$B$50&lt;&gt;"")*('1.論文等'!$B$12:$B$50&lt;='1.論文等'!$C$2))</f>
        <v>0</v>
      </c>
      <c r="D18" s="165"/>
      <c r="E18" s="159"/>
      <c r="L18" s="135"/>
    </row>
    <row r="19" spans="2:12" ht="18" customHeight="1" x14ac:dyDescent="0.15">
      <c r="B19" s="152" t="s">
        <v>316</v>
      </c>
      <c r="C19" s="162">
        <f>SUMPRODUCT(('1.論文等'!$O$12:$O$50="C2.収録論文")*('1.論文等'!$B$12:$B$50&lt;&gt;"")*('1.論文等'!$B$12:$B$50&lt;='1.論文等'!$C$2))</f>
        <v>0</v>
      </c>
      <c r="D19" s="165"/>
      <c r="E19" s="159"/>
      <c r="L19" s="135"/>
    </row>
    <row r="20" spans="2:12" ht="18" customHeight="1" x14ac:dyDescent="0.15">
      <c r="B20" s="152" t="s">
        <v>64</v>
      </c>
      <c r="C20" s="162">
        <f>SUMPRODUCT(('1.論文等'!$O$12:$O$50="D.機関誌論文")*('1.論文等'!$B$12:$B$50&lt;&gt;"")*('1.論文等'!$B$12:$B$50&lt;='1.論文等'!$C$2))</f>
        <v>0</v>
      </c>
      <c r="D20" s="151"/>
      <c r="E20" s="159"/>
      <c r="L20" s="135"/>
    </row>
    <row r="21" spans="2:12" ht="18" customHeight="1" x14ac:dyDescent="0.15">
      <c r="B21" s="152" t="s">
        <v>96</v>
      </c>
      <c r="C21" s="162">
        <f>SUMPRODUCT(('1.論文等'!$O$12:$O$50="E.著書等")*('1.論文等'!$B$12:$B$50&lt;&gt;"")*('1.論文等'!$B$12:$B$50&lt;='1.論文等'!$C$2))</f>
        <v>0</v>
      </c>
      <c r="D21" s="151"/>
      <c r="E21" s="159"/>
      <c r="L21" s="135"/>
    </row>
    <row r="22" spans="2:12" ht="18" customHeight="1" x14ac:dyDescent="0.15">
      <c r="B22" s="152" t="s">
        <v>97</v>
      </c>
      <c r="C22" s="162">
        <f>SUMPRODUCT(('1.論文等'!$O$12:$O$50="F.学術解説等")*('1.論文等'!$B$12:$B$50&lt;&gt;"")*('1.論文等'!$B$12:$B$50&lt;='1.論文等'!$C$2))</f>
        <v>0</v>
      </c>
      <c r="D22" s="151"/>
      <c r="E22" s="159"/>
      <c r="L22" s="135"/>
    </row>
    <row r="23" spans="2:12" ht="18" customHeight="1" x14ac:dyDescent="0.15">
      <c r="B23" s="152" t="s">
        <v>20</v>
      </c>
      <c r="C23" s="162">
        <f>SUMPRODUCT(('1.論文等'!$O$12:$O$50="G.一般口頭発表")*('1.論文等'!$B$12:$B$50&lt;&gt;"")*('1.論文等'!$B$12:$B$50&lt;='1.論文等'!$C$2))</f>
        <v>0</v>
      </c>
      <c r="D23" s="151"/>
      <c r="E23" s="159"/>
      <c r="L23" s="135"/>
    </row>
    <row r="24" spans="2:12" ht="18" customHeight="1" x14ac:dyDescent="0.15">
      <c r="B24" s="152" t="s">
        <v>107</v>
      </c>
      <c r="C24" s="162">
        <f>SUMPRODUCT(('1.論文等'!$O$12:$O$50="H.その他資料")*('1.論文等'!$B$12:$B$50&lt;&gt;"")*('1.論文等'!$B$12:$B$50&lt;='1.論文等'!$C$2))</f>
        <v>0</v>
      </c>
      <c r="D24" s="151"/>
      <c r="E24" s="159"/>
      <c r="L24" s="135"/>
    </row>
    <row r="25" spans="2:12" ht="18" customHeight="1" x14ac:dyDescent="0.15">
      <c r="B25" s="152" t="s">
        <v>87</v>
      </c>
      <c r="C25" s="162">
        <f>SUMPRODUCT(('2.標準化'!$O$5:$O$30="I.標準化提案")*('2.標準化'!$B$5:$B$30&lt;&gt;"")*('2.標準化'!$B$5:$B$30&lt;='1.論文等'!$C$2))</f>
        <v>0</v>
      </c>
      <c r="D25" s="151"/>
      <c r="E25" s="159"/>
      <c r="L25" s="135"/>
    </row>
    <row r="26" spans="2:12" ht="18" customHeight="1" x14ac:dyDescent="0.15">
      <c r="B26" s="152" t="s">
        <v>98</v>
      </c>
      <c r="C26" s="162">
        <f>SUMPRODUCT(('2.標準化'!$O$5:$O$30="J.標準化採択")*('2.標準化'!$B$5:$B$30&lt;&gt;"")*('2.標準化'!$B$5:$B$30&lt;='1.論文等'!$C$2))</f>
        <v>0</v>
      </c>
      <c r="D26" s="151"/>
      <c r="E26" s="159"/>
      <c r="L26" s="135"/>
    </row>
    <row r="27" spans="2:12" ht="18" customHeight="1" x14ac:dyDescent="0.15">
      <c r="B27" s="152" t="s">
        <v>17</v>
      </c>
      <c r="C27" s="162">
        <f>SUMPRODUCT(('3.成果発信'!$O$5:$O$30="K.プレスリリース")*('3.成果発信'!$B$5:$B$30&lt;&gt;"")*('3.成果発信'!$B$5:$B$30&lt;='1.論文等'!$C$2))</f>
        <v>0</v>
      </c>
      <c r="D27" s="151"/>
      <c r="E27" s="159"/>
      <c r="L27" s="135"/>
    </row>
    <row r="28" spans="2:12" ht="18" customHeight="1" x14ac:dyDescent="0.15">
      <c r="B28" s="152" t="s">
        <v>18</v>
      </c>
      <c r="C28" s="162">
        <f>SUMPRODUCT(('3.成果発信'!$O$5:$O$30="L.報道")*('3.成果発信'!$B$5:$B$30&lt;&gt;"")*('3.成果発信'!$B$5:$B$30&lt;='1.論文等'!$C$2))</f>
        <v>0</v>
      </c>
      <c r="D28" s="151"/>
      <c r="E28" s="159"/>
      <c r="L28" s="135"/>
    </row>
    <row r="29" spans="2:12" ht="18" customHeight="1" x14ac:dyDescent="0.15">
      <c r="B29" s="152" t="s">
        <v>68</v>
      </c>
      <c r="C29" s="162">
        <f>SUMPRODUCT(('3.成果発信'!$O$5:$O$30="M.展示会")*('3.成果発信'!$B$5:$B$30&lt;&gt;"")*('3.成果発信'!$B$5:$B$30&lt;='1.論文等'!$C$2))</f>
        <v>0</v>
      </c>
      <c r="D29" s="151"/>
      <c r="E29" s="159"/>
      <c r="L29" s="135"/>
    </row>
    <row r="30" spans="2:12" ht="18" customHeight="1" x14ac:dyDescent="0.15">
      <c r="B30" s="152" t="s">
        <v>105</v>
      </c>
      <c r="C30" s="162">
        <f>SUMPRODUCT(('4.表彰・受賞'!$O$5:$O$30="N.受賞")*('4.表彰・受賞'!$B$5:$B$30&lt;&gt;"")*('4.表彰・受賞'!$B$5:$B$30&lt;='1.論文等'!$C$2))</f>
        <v>0</v>
      </c>
      <c r="D30" s="151"/>
      <c r="E30" s="159"/>
      <c r="L30" s="135"/>
    </row>
    <row r="31" spans="2:12" ht="18" customHeight="1" x14ac:dyDescent="0.15">
      <c r="B31" s="152" t="s">
        <v>104</v>
      </c>
      <c r="C31" s="162">
        <f>SUMPRODUCT(('4.表彰・受賞'!$O$5:$O$30="O.表彰")*('4.表彰・受賞'!$B$5:$B$30&lt;&gt;"")*('4.表彰・受賞'!$B$5:$B$30&lt;='1.論文等'!$C$2))</f>
        <v>0</v>
      </c>
      <c r="D31" s="151"/>
      <c r="E31" s="159"/>
      <c r="L31" s="135"/>
    </row>
    <row r="32" spans="2:12" ht="18" customHeight="1" x14ac:dyDescent="0.15">
      <c r="B32" s="152" t="s">
        <v>251</v>
      </c>
      <c r="C32" s="162">
        <f>SUMPRODUCT(('4.表彰・受賞'!$O$5:$O$30="P.成果の実施")*('4.表彰・受賞'!$B$5:$B$30&lt;&gt;"")*('4.表彰・受賞'!$B$5:$B$30&lt;='1.論文等'!$C$2))</f>
        <v>0</v>
      </c>
      <c r="D32" s="151"/>
      <c r="E32" s="159"/>
      <c r="L32" s="135"/>
    </row>
    <row r="33" spans="1:12" ht="18" customHeight="1" x14ac:dyDescent="0.15">
      <c r="B33" s="152" t="s">
        <v>257</v>
      </c>
      <c r="C33" s="162">
        <f>SUMPRODUCT(('4.表彰・受賞'!$O$5:$O$30="Q.その他")*('4.表彰・受賞'!$B$5:$B$30&lt;&gt;"")*('4.表彰・受賞'!$B$5:$B$30&lt;='1.論文等'!$C$2))</f>
        <v>0</v>
      </c>
      <c r="D33" s="151"/>
      <c r="E33" s="159"/>
      <c r="L33" s="135"/>
    </row>
    <row r="34" spans="1:12" x14ac:dyDescent="0.15">
      <c r="A34" s="140"/>
      <c r="B34" s="142"/>
      <c r="C34" s="149"/>
      <c r="D34" s="149"/>
      <c r="E34" s="149"/>
      <c r="F34" s="142"/>
      <c r="G34" s="142"/>
      <c r="H34" s="142"/>
      <c r="I34" s="142"/>
      <c r="J34" s="150"/>
    </row>
    <row r="35" spans="1:12" x14ac:dyDescent="0.15">
      <c r="B35" s="153"/>
      <c r="C35" s="154"/>
      <c r="D35" s="154"/>
      <c r="E35" s="160"/>
      <c r="F35" s="155"/>
      <c r="G35" s="155"/>
      <c r="H35" s="142"/>
      <c r="I35" s="142"/>
    </row>
  </sheetData>
  <sheetProtection selectLockedCells="1"/>
  <phoneticPr fontId="1"/>
  <dataValidations count="3">
    <dataValidation allowBlank="1" showInputMessage="1" sqref="G5:G11" xr:uid="{00000000-0002-0000-0500-000000000000}"/>
    <dataValidation type="date" errorStyle="warning" imeMode="halfAlpha" allowBlank="1" showInputMessage="1" showErrorMessage="1" errorTitle="日付" error="2010/10/31 の形式で入力してください" sqref="B2:B4 B6:B13" xr:uid="{00000000-0002-0000-0500-000001000000}">
      <formula1>36617</formula1>
      <formula2>43921</formula2>
    </dataValidation>
    <dataValidation type="list" allowBlank="1" showInputMessage="1" showErrorMessage="1" sqref="F2:F4 F12:F13" xr:uid="{00000000-0002-0000-0500-000002000000}">
      <formula1>"A.受賞,B.表彰,C.標準化の採択,D.その他"</formula1>
    </dataValidation>
  </dataValidations>
  <pageMargins left="0.59055118110236227" right="0.59055118110236227" top="0.98425196850393704" bottom="0.78740157480314965" header="0.70866141732283472" footer="0.70866141732283472"/>
  <pageSetup paperSize="9" scale="78" fitToHeight="0" pageOrder="overThenDown" orientation="landscape"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T174"/>
  <sheetViews>
    <sheetView zoomScale="115" zoomScaleNormal="115" zoomScaleSheetLayoutView="90" workbookViewId="0">
      <selection activeCell="K9" sqref="K9"/>
    </sheetView>
  </sheetViews>
  <sheetFormatPr defaultRowHeight="11.25" x14ac:dyDescent="0.15"/>
  <cols>
    <col min="1" max="1" width="6.375" style="77" customWidth="1"/>
    <col min="2" max="2" width="16" style="77" customWidth="1"/>
    <col min="3" max="3" width="33.75" style="99" customWidth="1"/>
    <col min="4" max="4" width="12.25" style="99" customWidth="1"/>
    <col min="5" max="5" width="10.125" style="99" customWidth="1"/>
    <col min="6" max="6" width="10.5" style="99" bestFit="1" customWidth="1"/>
    <col min="7" max="7" width="13" style="99" customWidth="1"/>
    <col min="8" max="8" width="12.75" style="77" customWidth="1"/>
    <col min="9" max="9" width="26.625" style="77" customWidth="1"/>
    <col min="10" max="10" width="18.75" style="77" customWidth="1"/>
    <col min="11" max="11" width="34.625" style="77" customWidth="1"/>
    <col min="12" max="12" width="26.625" style="77" customWidth="1"/>
    <col min="13" max="13" width="8.125" style="97" customWidth="1"/>
    <col min="14" max="16384" width="9" style="77"/>
  </cols>
  <sheetData>
    <row r="1" spans="1:13" ht="18.75" customHeight="1" x14ac:dyDescent="0.2">
      <c r="A1" s="286" t="str">
        <f>'2.標準化'!A1</f>
        <v>様式2-6 (2019-1)</v>
      </c>
      <c r="B1" s="286"/>
      <c r="C1" s="278" t="str">
        <f>'2.標準化'!C1</f>
        <v>外部発表一覧表</v>
      </c>
      <c r="D1" s="278"/>
      <c r="E1" s="278"/>
      <c r="F1" s="278"/>
      <c r="G1" s="278"/>
      <c r="H1" s="278"/>
      <c r="I1" s="278"/>
      <c r="J1" s="278"/>
      <c r="K1" s="278"/>
      <c r="L1" s="275"/>
      <c r="M1" s="102"/>
    </row>
    <row r="2" spans="1:13" x14ac:dyDescent="0.15">
      <c r="A2" s="170"/>
      <c r="B2" s="171" t="s">
        <v>275</v>
      </c>
      <c r="C2" s="172">
        <v>43008</v>
      </c>
      <c r="D2" s="125">
        <f>IF(MONTH(C2)&lt;6,YEAR(C2)-1,YEAR(C2))</f>
        <v>2017</v>
      </c>
      <c r="E2" s="124">
        <f>DATEVALUE(TEXT($D$2,"0")&amp;"/3/31")</f>
        <v>42825</v>
      </c>
      <c r="F2" s="111"/>
      <c r="G2" s="111"/>
      <c r="H2" s="170"/>
      <c r="I2" s="170"/>
      <c r="J2" s="171"/>
      <c r="K2" s="108"/>
      <c r="L2" s="117"/>
      <c r="M2" s="103"/>
    </row>
    <row r="3" spans="1:13" ht="13.5" x14ac:dyDescent="0.15">
      <c r="A3" s="170"/>
      <c r="B3" s="173" t="s">
        <v>315</v>
      </c>
      <c r="C3" s="174" t="s">
        <v>120</v>
      </c>
      <c r="D3" s="174"/>
      <c r="E3" s="174"/>
      <c r="F3" s="174"/>
      <c r="G3" s="174"/>
      <c r="H3" s="175"/>
      <c r="I3" s="175"/>
      <c r="J3" s="108"/>
      <c r="K3" s="108"/>
      <c r="L3" s="117"/>
      <c r="M3" s="102"/>
    </row>
    <row r="4" spans="1:13" ht="13.5" x14ac:dyDescent="0.15">
      <c r="A4" s="170"/>
      <c r="B4" s="178" t="s">
        <v>118</v>
      </c>
      <c r="C4" s="176" t="s">
        <v>119</v>
      </c>
      <c r="D4" s="176"/>
      <c r="E4" s="179"/>
      <c r="F4" s="179"/>
      <c r="G4" s="179"/>
      <c r="H4" s="177"/>
      <c r="I4" s="177"/>
      <c r="J4" s="108"/>
      <c r="K4" s="108"/>
      <c r="L4" s="117"/>
    </row>
    <row r="5" spans="1:13" ht="13.5" x14ac:dyDescent="0.15">
      <c r="A5" s="170"/>
      <c r="B5" s="178" t="s">
        <v>176</v>
      </c>
      <c r="C5" s="180" t="s">
        <v>192</v>
      </c>
      <c r="D5" s="181"/>
      <c r="E5" s="181"/>
      <c r="F5" s="176"/>
      <c r="G5" s="176"/>
      <c r="H5" s="177"/>
      <c r="I5" s="177"/>
      <c r="J5" s="108"/>
      <c r="K5" s="108"/>
      <c r="L5" s="117"/>
    </row>
    <row r="6" spans="1:13" ht="13.5" x14ac:dyDescent="0.15">
      <c r="A6" s="170"/>
      <c r="B6" s="171" t="s">
        <v>173</v>
      </c>
      <c r="C6" s="182" t="s">
        <v>276</v>
      </c>
      <c r="D6" s="108"/>
      <c r="E6" s="108"/>
      <c r="F6" s="108"/>
      <c r="G6" s="108"/>
      <c r="H6" s="183"/>
      <c r="I6" s="183"/>
      <c r="J6" s="170"/>
      <c r="K6" s="170"/>
      <c r="L6" s="170"/>
    </row>
    <row r="7" spans="1:13" ht="13.5" x14ac:dyDescent="0.15">
      <c r="A7" s="170"/>
      <c r="B7" s="117"/>
      <c r="C7" s="117"/>
      <c r="D7" s="108"/>
      <c r="E7" s="183"/>
      <c r="F7" s="183"/>
      <c r="G7" s="183"/>
      <c r="H7" s="183"/>
      <c r="I7" s="183"/>
      <c r="J7" s="170"/>
      <c r="K7" s="170"/>
      <c r="L7" s="170"/>
    </row>
    <row r="8" spans="1:13" x14ac:dyDescent="0.15">
      <c r="A8" s="170"/>
      <c r="B8" s="170"/>
      <c r="C8" s="111"/>
      <c r="D8" s="111"/>
      <c r="E8" s="111"/>
      <c r="F8" s="111"/>
      <c r="G8" s="111"/>
      <c r="H8" s="170"/>
      <c r="I8" s="170"/>
      <c r="J8" s="170"/>
      <c r="K8" s="170"/>
      <c r="L8" s="170"/>
    </row>
    <row r="9" spans="1:13" ht="12" thickBot="1" x14ac:dyDescent="0.2">
      <c r="A9" s="169" t="s">
        <v>77</v>
      </c>
      <c r="B9" s="170"/>
      <c r="C9" s="111"/>
      <c r="D9" s="111"/>
      <c r="E9" s="111"/>
      <c r="F9" s="111"/>
      <c r="G9" s="111"/>
      <c r="H9" s="170"/>
      <c r="I9" s="170"/>
      <c r="J9" s="170"/>
      <c r="K9" s="170"/>
      <c r="L9" s="170"/>
    </row>
    <row r="10" spans="1:13" ht="15" customHeight="1" thickBot="1" x14ac:dyDescent="0.2">
      <c r="A10" s="169"/>
      <c r="B10" s="170"/>
      <c r="C10" s="111"/>
      <c r="D10" s="111"/>
      <c r="E10" s="287" t="s">
        <v>175</v>
      </c>
      <c r="F10" s="290"/>
      <c r="G10" s="291"/>
      <c r="H10" s="170"/>
      <c r="I10" s="170"/>
      <c r="J10" s="170"/>
      <c r="K10" s="170"/>
      <c r="L10" s="170"/>
    </row>
    <row r="11" spans="1:13" s="100" customFormat="1" ht="22.5" customHeight="1" thickBot="1" x14ac:dyDescent="0.2">
      <c r="A11" s="184" t="s">
        <v>0</v>
      </c>
      <c r="B11" s="185" t="s">
        <v>2</v>
      </c>
      <c r="C11" s="185" t="s">
        <v>1</v>
      </c>
      <c r="D11" s="186" t="s">
        <v>148</v>
      </c>
      <c r="E11" s="186" t="s">
        <v>172</v>
      </c>
      <c r="F11" s="186" t="s">
        <v>160</v>
      </c>
      <c r="G11" s="186" t="s">
        <v>191</v>
      </c>
      <c r="H11" s="185" t="s">
        <v>162</v>
      </c>
      <c r="I11" s="185" t="s">
        <v>3</v>
      </c>
      <c r="J11" s="185" t="s">
        <v>181</v>
      </c>
      <c r="K11" s="186" t="s">
        <v>235</v>
      </c>
      <c r="L11" s="187" t="s">
        <v>225</v>
      </c>
      <c r="M11" s="104"/>
    </row>
    <row r="12" spans="1:13" s="99" customFormat="1" ht="12.75" customHeight="1" thickTop="1" x14ac:dyDescent="0.15">
      <c r="A12" s="188">
        <v>1</v>
      </c>
      <c r="B12" s="189">
        <v>42135</v>
      </c>
      <c r="C12" s="190" t="s">
        <v>19</v>
      </c>
      <c r="D12" s="191" t="s">
        <v>150</v>
      </c>
      <c r="E12" s="70"/>
      <c r="F12" s="70" t="s">
        <v>206</v>
      </c>
      <c r="G12" s="70" t="s">
        <v>206</v>
      </c>
      <c r="H12" s="192" t="s">
        <v>295</v>
      </c>
      <c r="I12" s="192" t="s">
        <v>121</v>
      </c>
      <c r="J12" s="192" t="s">
        <v>122</v>
      </c>
      <c r="K12" s="193" t="s">
        <v>21</v>
      </c>
      <c r="L12" s="194"/>
      <c r="M12" s="105"/>
    </row>
    <row r="13" spans="1:13" s="99" customFormat="1" ht="39" customHeight="1" x14ac:dyDescent="0.15">
      <c r="A13" s="195">
        <v>2</v>
      </c>
      <c r="B13" s="106">
        <v>42215</v>
      </c>
      <c r="C13" s="196" t="s">
        <v>22</v>
      </c>
      <c r="D13" s="197" t="s">
        <v>290</v>
      </c>
      <c r="E13" s="70" t="s">
        <v>206</v>
      </c>
      <c r="F13" s="70" t="s">
        <v>206</v>
      </c>
      <c r="G13" s="70"/>
      <c r="H13" s="198" t="s">
        <v>23</v>
      </c>
      <c r="I13" s="198" t="s">
        <v>39</v>
      </c>
      <c r="J13" s="198"/>
      <c r="K13" s="197" t="s">
        <v>231</v>
      </c>
      <c r="L13" s="199" t="s">
        <v>241</v>
      </c>
      <c r="M13" s="105"/>
    </row>
    <row r="14" spans="1:13" s="99" customFormat="1" ht="19.5" customHeight="1" x14ac:dyDescent="0.15">
      <c r="A14" s="195">
        <v>3</v>
      </c>
      <c r="B14" s="106">
        <v>42597</v>
      </c>
      <c r="C14" s="196" t="s">
        <v>27</v>
      </c>
      <c r="D14" s="197" t="s">
        <v>152</v>
      </c>
      <c r="E14" s="70"/>
      <c r="F14" s="70"/>
      <c r="G14" s="70" t="s">
        <v>206</v>
      </c>
      <c r="H14" s="198" t="s">
        <v>294</v>
      </c>
      <c r="I14" s="198" t="s">
        <v>123</v>
      </c>
      <c r="J14" s="198" t="s">
        <v>224</v>
      </c>
      <c r="K14" s="197" t="s">
        <v>240</v>
      </c>
      <c r="L14" s="199"/>
      <c r="M14" s="105"/>
    </row>
    <row r="15" spans="1:13" s="99" customFormat="1" ht="22.5" x14ac:dyDescent="0.15">
      <c r="A15" s="195">
        <v>4</v>
      </c>
      <c r="B15" s="106">
        <v>42628</v>
      </c>
      <c r="C15" s="196" t="s">
        <v>215</v>
      </c>
      <c r="D15" s="197" t="s">
        <v>151</v>
      </c>
      <c r="E15" s="70" t="s">
        <v>206</v>
      </c>
      <c r="F15" s="70" t="s">
        <v>206</v>
      </c>
      <c r="G15" s="70"/>
      <c r="H15" s="198" t="s">
        <v>25</v>
      </c>
      <c r="I15" s="198" t="s">
        <v>124</v>
      </c>
      <c r="J15" s="198"/>
      <c r="K15" s="197" t="s">
        <v>232</v>
      </c>
      <c r="L15" s="199"/>
      <c r="M15" s="105"/>
    </row>
    <row r="16" spans="1:13" s="99" customFormat="1" ht="19.5" customHeight="1" x14ac:dyDescent="0.15">
      <c r="A16" s="195">
        <v>5</v>
      </c>
      <c r="B16" s="106">
        <v>42691</v>
      </c>
      <c r="C16" s="196" t="s">
        <v>40</v>
      </c>
      <c r="D16" s="197" t="s">
        <v>147</v>
      </c>
      <c r="E16" s="70" t="s">
        <v>206</v>
      </c>
      <c r="F16" s="70"/>
      <c r="G16" s="70"/>
      <c r="H16" s="198" t="s">
        <v>64</v>
      </c>
      <c r="I16" s="198" t="s">
        <v>26</v>
      </c>
      <c r="J16" s="198"/>
      <c r="K16" s="197" t="s">
        <v>233</v>
      </c>
      <c r="L16" s="199"/>
      <c r="M16" s="105"/>
    </row>
    <row r="17" spans="1:15" s="99" customFormat="1" ht="33.75" x14ac:dyDescent="0.15">
      <c r="A17" s="195">
        <v>6</v>
      </c>
      <c r="B17" s="106">
        <v>42745</v>
      </c>
      <c r="C17" s="196" t="s">
        <v>62</v>
      </c>
      <c r="D17" s="197"/>
      <c r="E17" s="70"/>
      <c r="F17" s="70"/>
      <c r="G17" s="70" t="s">
        <v>206</v>
      </c>
      <c r="H17" s="198" t="s">
        <v>61</v>
      </c>
      <c r="I17" s="198" t="s">
        <v>63</v>
      </c>
      <c r="J17" s="198"/>
      <c r="K17" s="197" t="s">
        <v>154</v>
      </c>
      <c r="L17" s="199"/>
      <c r="M17" s="105"/>
    </row>
    <row r="18" spans="1:15" s="99" customFormat="1" ht="19.5" customHeight="1" x14ac:dyDescent="0.15">
      <c r="A18" s="195">
        <v>7</v>
      </c>
      <c r="B18" s="106">
        <v>42857</v>
      </c>
      <c r="C18" s="196" t="s">
        <v>125</v>
      </c>
      <c r="D18" s="197" t="s">
        <v>146</v>
      </c>
      <c r="E18" s="70" t="s">
        <v>206</v>
      </c>
      <c r="F18" s="70"/>
      <c r="G18" s="70" t="s">
        <v>206</v>
      </c>
      <c r="H18" s="198" t="s">
        <v>20</v>
      </c>
      <c r="I18" s="198" t="s">
        <v>88</v>
      </c>
      <c r="J18" s="198" t="s">
        <v>89</v>
      </c>
      <c r="K18" s="197" t="s">
        <v>234</v>
      </c>
      <c r="L18" s="199"/>
      <c r="M18" s="105"/>
    </row>
    <row r="19" spans="1:15" s="99" customFormat="1" ht="19.5" customHeight="1" x14ac:dyDescent="0.15">
      <c r="A19" s="195">
        <v>8</v>
      </c>
      <c r="B19" s="106"/>
      <c r="C19" s="196"/>
      <c r="D19" s="197"/>
      <c r="E19" s="70"/>
      <c r="F19" s="70"/>
      <c r="G19" s="70"/>
      <c r="H19" s="198"/>
      <c r="I19" s="198"/>
      <c r="J19" s="198"/>
      <c r="K19" s="197"/>
      <c r="L19" s="200"/>
      <c r="M19" s="105"/>
    </row>
    <row r="20" spans="1:15" s="99" customFormat="1" x14ac:dyDescent="0.15">
      <c r="A20" s="195">
        <v>9</v>
      </c>
      <c r="B20" s="106"/>
      <c r="C20" s="198"/>
      <c r="D20" s="197"/>
      <c r="E20" s="70"/>
      <c r="F20" s="70"/>
      <c r="G20" s="70"/>
      <c r="H20" s="198"/>
      <c r="I20" s="198"/>
      <c r="J20" s="198"/>
      <c r="K20" s="197"/>
      <c r="L20" s="199"/>
      <c r="M20" s="105"/>
    </row>
    <row r="21" spans="1:15" s="99" customFormat="1" x14ac:dyDescent="0.15">
      <c r="A21" s="195">
        <v>10</v>
      </c>
      <c r="B21" s="106"/>
      <c r="C21" s="201"/>
      <c r="D21" s="202"/>
      <c r="E21" s="70"/>
      <c r="F21" s="70"/>
      <c r="G21" s="70"/>
      <c r="H21" s="198"/>
      <c r="I21" s="201"/>
      <c r="J21" s="201"/>
      <c r="K21" s="202"/>
      <c r="L21" s="203"/>
      <c r="M21" s="105"/>
    </row>
    <row r="22" spans="1:15" s="99" customFormat="1" ht="12" thickBot="1" x14ac:dyDescent="0.2">
      <c r="A22" s="204">
        <v>11</v>
      </c>
      <c r="B22" s="205"/>
      <c r="C22" s="206"/>
      <c r="D22" s="207"/>
      <c r="E22" s="208"/>
      <c r="F22" s="208"/>
      <c r="G22" s="208"/>
      <c r="H22" s="206"/>
      <c r="I22" s="206"/>
      <c r="J22" s="206"/>
      <c r="K22" s="207"/>
      <c r="L22" s="209"/>
      <c r="M22" s="105"/>
      <c r="O22" s="98"/>
    </row>
    <row r="23" spans="1:15" s="99" customFormat="1" x14ac:dyDescent="0.15">
      <c r="A23" s="111"/>
      <c r="B23" s="111"/>
      <c r="C23" s="111"/>
      <c r="D23" s="111"/>
      <c r="E23" s="111"/>
      <c r="F23" s="111"/>
      <c r="G23" s="111"/>
      <c r="H23" s="111"/>
      <c r="I23" s="111"/>
      <c r="J23" s="111"/>
      <c r="K23" s="111"/>
      <c r="L23" s="111"/>
      <c r="M23" s="105"/>
      <c r="O23" s="98"/>
    </row>
    <row r="24" spans="1:15" ht="12" thickBot="1" x14ac:dyDescent="0.2">
      <c r="A24" s="169" t="s">
        <v>13</v>
      </c>
      <c r="B24" s="170"/>
      <c r="C24" s="170"/>
      <c r="D24" s="170"/>
      <c r="E24" s="170"/>
      <c r="F24" s="170"/>
      <c r="G24" s="170"/>
      <c r="H24" s="170"/>
      <c r="I24" s="170"/>
      <c r="J24" s="170"/>
      <c r="K24" s="170"/>
      <c r="L24" s="170"/>
      <c r="O24" s="101"/>
    </row>
    <row r="25" spans="1:15" ht="15" customHeight="1" thickBot="1" x14ac:dyDescent="0.2">
      <c r="A25" s="169"/>
      <c r="B25" s="170"/>
      <c r="C25" s="111"/>
      <c r="D25" s="111"/>
      <c r="E25" s="287" t="s">
        <v>278</v>
      </c>
      <c r="F25" s="288"/>
      <c r="G25" s="289"/>
      <c r="H25" s="170"/>
      <c r="I25" s="170"/>
      <c r="J25" s="170"/>
      <c r="K25" s="170"/>
      <c r="L25" s="170"/>
    </row>
    <row r="26" spans="1:15" s="100" customFormat="1" ht="24.75" customHeight="1" thickBot="1" x14ac:dyDescent="0.2">
      <c r="A26" s="184" t="s">
        <v>0</v>
      </c>
      <c r="B26" s="185" t="s">
        <v>5</v>
      </c>
      <c r="C26" s="185" t="s">
        <v>9</v>
      </c>
      <c r="D26" s="73"/>
      <c r="E26" s="186" t="str">
        <f>$E$11</f>
        <v>□大</v>
      </c>
      <c r="F26" s="186" t="str">
        <f>$F$11</f>
        <v>AAA</v>
      </c>
      <c r="G26" s="186" t="str">
        <f>$G$11</f>
        <v>△△（株）</v>
      </c>
      <c r="H26" s="185" t="s">
        <v>162</v>
      </c>
      <c r="I26" s="185" t="s">
        <v>10</v>
      </c>
      <c r="J26" s="185" t="s">
        <v>182</v>
      </c>
      <c r="K26" s="186" t="s">
        <v>236</v>
      </c>
      <c r="L26" s="187" t="s">
        <v>227</v>
      </c>
      <c r="M26" s="104"/>
    </row>
    <row r="27" spans="1:15" s="99" customFormat="1" ht="23.25" thickTop="1" x14ac:dyDescent="0.15">
      <c r="A27" s="188">
        <v>1</v>
      </c>
      <c r="B27" s="189">
        <v>42617</v>
      </c>
      <c r="C27" s="190" t="s">
        <v>65</v>
      </c>
      <c r="D27" s="210"/>
      <c r="E27" s="70"/>
      <c r="F27" s="70"/>
      <c r="G27" s="70" t="s">
        <v>206</v>
      </c>
      <c r="H27" s="211" t="s">
        <v>16</v>
      </c>
      <c r="I27" s="192" t="s">
        <v>126</v>
      </c>
      <c r="J27" s="192" t="s">
        <v>31</v>
      </c>
      <c r="K27" s="193" t="s">
        <v>237</v>
      </c>
      <c r="L27" s="194"/>
      <c r="M27" s="105"/>
    </row>
    <row r="28" spans="1:15" s="99" customFormat="1" ht="19.5" customHeight="1" x14ac:dyDescent="0.15">
      <c r="A28" s="195">
        <v>2</v>
      </c>
      <c r="B28" s="106">
        <v>42704</v>
      </c>
      <c r="C28" s="196" t="s">
        <v>127</v>
      </c>
      <c r="D28" s="212"/>
      <c r="E28" s="70"/>
      <c r="F28" s="70" t="s">
        <v>206</v>
      </c>
      <c r="G28" s="70"/>
      <c r="H28" s="211" t="s">
        <v>56</v>
      </c>
      <c r="I28" s="198" t="s">
        <v>128</v>
      </c>
      <c r="J28" s="198" t="s">
        <v>129</v>
      </c>
      <c r="K28" s="197" t="s">
        <v>57</v>
      </c>
      <c r="L28" s="199" t="s">
        <v>242</v>
      </c>
      <c r="M28" s="105"/>
    </row>
    <row r="29" spans="1:15" s="99" customFormat="1" x14ac:dyDescent="0.15">
      <c r="A29" s="195">
        <v>3</v>
      </c>
      <c r="B29" s="106"/>
      <c r="C29" s="198"/>
      <c r="D29" s="212"/>
      <c r="E29" s="70"/>
      <c r="F29" s="70"/>
      <c r="G29" s="70"/>
      <c r="H29" s="211"/>
      <c r="I29" s="198"/>
      <c r="J29" s="198"/>
      <c r="K29" s="197"/>
      <c r="L29" s="199"/>
      <c r="M29" s="105"/>
    </row>
    <row r="30" spans="1:15" s="99" customFormat="1" ht="12" thickBot="1" x14ac:dyDescent="0.2">
      <c r="A30" s="204">
        <v>4</v>
      </c>
      <c r="B30" s="205"/>
      <c r="C30" s="206"/>
      <c r="D30" s="213"/>
      <c r="E30" s="208"/>
      <c r="F30" s="208"/>
      <c r="G30" s="208"/>
      <c r="H30" s="206"/>
      <c r="I30" s="206"/>
      <c r="J30" s="206"/>
      <c r="K30" s="207"/>
      <c r="L30" s="209"/>
      <c r="M30" s="105"/>
      <c r="O30" s="98"/>
    </row>
    <row r="31" spans="1:15" s="99" customFormat="1" x14ac:dyDescent="0.15">
      <c r="A31" s="115"/>
      <c r="B31" s="115"/>
      <c r="C31" s="115"/>
      <c r="D31" s="115"/>
      <c r="E31" s="115"/>
      <c r="F31" s="115"/>
      <c r="G31" s="115"/>
      <c r="H31" s="115"/>
      <c r="I31" s="115"/>
      <c r="J31" s="115"/>
      <c r="K31" s="115"/>
      <c r="L31" s="115"/>
      <c r="M31" s="105"/>
    </row>
    <row r="32" spans="1:15" ht="12" thickBot="1" x14ac:dyDescent="0.2">
      <c r="A32" s="169" t="s">
        <v>101</v>
      </c>
      <c r="B32" s="170"/>
      <c r="C32" s="170"/>
      <c r="D32" s="170"/>
      <c r="E32" s="170"/>
      <c r="F32" s="170"/>
      <c r="G32" s="170"/>
      <c r="H32" s="170"/>
      <c r="I32" s="170"/>
      <c r="J32" s="170"/>
      <c r="K32" s="170"/>
      <c r="L32" s="170"/>
    </row>
    <row r="33" spans="1:15" ht="15" customHeight="1" thickBot="1" x14ac:dyDescent="0.2">
      <c r="A33" s="169"/>
      <c r="B33" s="170"/>
      <c r="C33" s="111"/>
      <c r="D33" s="111"/>
      <c r="E33" s="287" t="s">
        <v>288</v>
      </c>
      <c r="F33" s="288"/>
      <c r="G33" s="289"/>
      <c r="H33" s="170"/>
      <c r="I33" s="170"/>
      <c r="J33" s="170"/>
      <c r="K33" s="170"/>
      <c r="L33" s="170"/>
    </row>
    <row r="34" spans="1:15" s="100" customFormat="1" ht="21.75" customHeight="1" thickBot="1" x14ac:dyDescent="0.2">
      <c r="A34" s="184" t="s">
        <v>0</v>
      </c>
      <c r="B34" s="185" t="s">
        <v>5</v>
      </c>
      <c r="C34" s="185" t="s">
        <v>7</v>
      </c>
      <c r="D34" s="73"/>
      <c r="E34" s="186" t="str">
        <f>$E$11</f>
        <v>□大</v>
      </c>
      <c r="F34" s="186" t="str">
        <f>$F$11</f>
        <v>AAA</v>
      </c>
      <c r="G34" s="186" t="str">
        <f>$G$11</f>
        <v>△△（株）</v>
      </c>
      <c r="H34" s="185" t="s">
        <v>162</v>
      </c>
      <c r="I34" s="185" t="s">
        <v>8</v>
      </c>
      <c r="J34" s="185" t="s">
        <v>210</v>
      </c>
      <c r="K34" s="186" t="s">
        <v>130</v>
      </c>
      <c r="L34" s="187" t="s">
        <v>229</v>
      </c>
      <c r="M34" s="104"/>
    </row>
    <row r="35" spans="1:15" s="99" customFormat="1" ht="19.5" customHeight="1" thickTop="1" x14ac:dyDescent="0.15">
      <c r="A35" s="188">
        <v>1</v>
      </c>
      <c r="B35" s="106">
        <v>42187</v>
      </c>
      <c r="C35" s="196" t="s">
        <v>83</v>
      </c>
      <c r="D35" s="214"/>
      <c r="E35" s="70"/>
      <c r="F35" s="70" t="s">
        <v>206</v>
      </c>
      <c r="G35" s="70"/>
      <c r="H35" s="211" t="s">
        <v>17</v>
      </c>
      <c r="I35" s="198" t="s">
        <v>85</v>
      </c>
      <c r="J35" s="198"/>
      <c r="K35" s="197"/>
      <c r="L35" s="199"/>
      <c r="M35" s="105"/>
    </row>
    <row r="36" spans="1:15" s="99" customFormat="1" ht="19.5" customHeight="1" x14ac:dyDescent="0.15">
      <c r="A36" s="195">
        <v>2</v>
      </c>
      <c r="B36" s="106">
        <v>42188</v>
      </c>
      <c r="C36" s="196" t="s">
        <v>83</v>
      </c>
      <c r="D36" s="212"/>
      <c r="E36" s="70"/>
      <c r="F36" s="70" t="s">
        <v>206</v>
      </c>
      <c r="G36" s="70"/>
      <c r="H36" s="211" t="s">
        <v>18</v>
      </c>
      <c r="I36" s="198" t="s">
        <v>131</v>
      </c>
      <c r="J36" s="198" t="s">
        <v>132</v>
      </c>
      <c r="K36" s="197"/>
      <c r="L36" s="199"/>
      <c r="M36" s="105"/>
    </row>
    <row r="37" spans="1:15" s="99" customFormat="1" ht="25.5" customHeight="1" x14ac:dyDescent="0.15">
      <c r="A37" s="195">
        <v>3</v>
      </c>
      <c r="B37" s="106">
        <v>42589</v>
      </c>
      <c r="C37" s="196" t="s">
        <v>86</v>
      </c>
      <c r="D37" s="212"/>
      <c r="E37" s="70" t="s">
        <v>206</v>
      </c>
      <c r="F37" s="70"/>
      <c r="G37" s="70"/>
      <c r="H37" s="211" t="s">
        <v>18</v>
      </c>
      <c r="I37" s="198" t="s">
        <v>133</v>
      </c>
      <c r="J37" s="198" t="s">
        <v>134</v>
      </c>
      <c r="K37" s="197" t="s">
        <v>238</v>
      </c>
      <c r="L37" s="199"/>
      <c r="M37" s="105"/>
    </row>
    <row r="38" spans="1:15" s="99" customFormat="1" ht="25.5" customHeight="1" x14ac:dyDescent="0.15">
      <c r="A38" s="195">
        <v>4</v>
      </c>
      <c r="B38" s="106">
        <v>42657</v>
      </c>
      <c r="C38" s="196" t="s">
        <v>84</v>
      </c>
      <c r="D38" s="212"/>
      <c r="E38" s="70" t="s">
        <v>206</v>
      </c>
      <c r="F38" s="70" t="s">
        <v>206</v>
      </c>
      <c r="G38" s="70" t="s">
        <v>206</v>
      </c>
      <c r="H38" s="211" t="s">
        <v>17</v>
      </c>
      <c r="I38" s="198" t="s">
        <v>135</v>
      </c>
      <c r="J38" s="198"/>
      <c r="K38" s="197" t="s">
        <v>239</v>
      </c>
      <c r="L38" s="215" t="s">
        <v>243</v>
      </c>
      <c r="M38" s="105"/>
    </row>
    <row r="39" spans="1:15" s="99" customFormat="1" ht="22.5" customHeight="1" x14ac:dyDescent="0.15">
      <c r="A39" s="195">
        <v>5</v>
      </c>
      <c r="B39" s="216">
        <v>42691</v>
      </c>
      <c r="C39" s="217" t="s">
        <v>32</v>
      </c>
      <c r="D39" s="218"/>
      <c r="E39" s="70" t="s">
        <v>206</v>
      </c>
      <c r="F39" s="70" t="s">
        <v>206</v>
      </c>
      <c r="G39" s="70" t="s">
        <v>206</v>
      </c>
      <c r="H39" s="198" t="s">
        <v>67</v>
      </c>
      <c r="I39" s="201" t="s">
        <v>136</v>
      </c>
      <c r="J39" s="201" t="s">
        <v>211</v>
      </c>
      <c r="K39" s="202" t="s">
        <v>137</v>
      </c>
      <c r="L39" s="203"/>
      <c r="M39" s="105"/>
    </row>
    <row r="40" spans="1:15" s="99" customFormat="1" ht="22.5" customHeight="1" x14ac:dyDescent="0.15">
      <c r="A40" s="219">
        <v>6</v>
      </c>
      <c r="B40" s="216">
        <v>42765</v>
      </c>
      <c r="C40" s="217" t="s">
        <v>102</v>
      </c>
      <c r="D40" s="218"/>
      <c r="E40" s="70"/>
      <c r="F40" s="70" t="s">
        <v>206</v>
      </c>
      <c r="G40" s="70"/>
      <c r="H40" s="201" t="s">
        <v>67</v>
      </c>
      <c r="I40" s="201" t="s">
        <v>212</v>
      </c>
      <c r="J40" s="201" t="s">
        <v>213</v>
      </c>
      <c r="K40" s="202" t="s">
        <v>103</v>
      </c>
      <c r="L40" s="203"/>
      <c r="M40" s="105"/>
    </row>
    <row r="41" spans="1:15" s="99" customFormat="1" ht="12" thickBot="1" x14ac:dyDescent="0.2">
      <c r="A41" s="204">
        <v>7</v>
      </c>
      <c r="B41" s="205"/>
      <c r="C41" s="206"/>
      <c r="D41" s="220"/>
      <c r="E41" s="208"/>
      <c r="F41" s="208"/>
      <c r="G41" s="208"/>
      <c r="H41" s="206"/>
      <c r="I41" s="206"/>
      <c r="J41" s="206"/>
      <c r="K41" s="207"/>
      <c r="L41" s="209"/>
      <c r="M41" s="105"/>
      <c r="O41" s="98"/>
    </row>
    <row r="42" spans="1:15" s="99" customFormat="1" x14ac:dyDescent="0.15">
      <c r="A42" s="115"/>
      <c r="B42" s="115"/>
      <c r="C42" s="115"/>
      <c r="D42" s="115"/>
      <c r="E42" s="115"/>
      <c r="F42" s="115"/>
      <c r="G42" s="115"/>
      <c r="H42" s="115"/>
      <c r="I42" s="115"/>
      <c r="J42" s="115"/>
      <c r="K42" s="115"/>
      <c r="L42" s="115"/>
      <c r="M42" s="105"/>
    </row>
    <row r="43" spans="1:15" ht="12" thickBot="1" x14ac:dyDescent="0.2">
      <c r="A43" s="169" t="s">
        <v>256</v>
      </c>
      <c r="B43" s="170"/>
      <c r="C43" s="170"/>
      <c r="D43" s="170"/>
      <c r="E43" s="170"/>
      <c r="F43" s="170"/>
      <c r="G43" s="170"/>
      <c r="H43" s="170"/>
      <c r="I43" s="117"/>
      <c r="J43" s="170"/>
      <c r="K43" s="170"/>
      <c r="L43" s="117"/>
      <c r="O43" s="101"/>
    </row>
    <row r="44" spans="1:15" ht="17.25" customHeight="1" thickBot="1" x14ac:dyDescent="0.2">
      <c r="A44" s="169"/>
      <c r="B44" s="170"/>
      <c r="C44" s="111"/>
      <c r="D44" s="111"/>
      <c r="E44" s="287" t="s">
        <v>279</v>
      </c>
      <c r="F44" s="288"/>
      <c r="G44" s="289"/>
      <c r="H44" s="170"/>
      <c r="I44" s="170"/>
      <c r="J44" s="170"/>
      <c r="K44" s="170"/>
      <c r="L44" s="170"/>
    </row>
    <row r="45" spans="1:15" s="100" customFormat="1" ht="22.5" customHeight="1" thickBot="1" x14ac:dyDescent="0.2">
      <c r="A45" s="184" t="s">
        <v>0</v>
      </c>
      <c r="B45" s="185" t="s">
        <v>5</v>
      </c>
      <c r="C45" s="185" t="s">
        <v>265</v>
      </c>
      <c r="D45" s="186" t="s">
        <v>149</v>
      </c>
      <c r="E45" s="186" t="str">
        <f>$E$11</f>
        <v>□大</v>
      </c>
      <c r="F45" s="186" t="str">
        <f>$F$11</f>
        <v>AAA</v>
      </c>
      <c r="G45" s="186" t="str">
        <f>$G$11</f>
        <v>△△（株）</v>
      </c>
      <c r="H45" s="185" t="s">
        <v>162</v>
      </c>
      <c r="I45" s="185" t="s">
        <v>4</v>
      </c>
      <c r="J45" s="185" t="s">
        <v>30</v>
      </c>
      <c r="K45" s="186" t="s">
        <v>82</v>
      </c>
      <c r="L45" s="187" t="s">
        <v>230</v>
      </c>
      <c r="M45" s="104"/>
    </row>
    <row r="46" spans="1:15" s="99" customFormat="1" ht="29.25" customHeight="1" thickTop="1" x14ac:dyDescent="0.15">
      <c r="A46" s="221">
        <v>1</v>
      </c>
      <c r="B46" s="222">
        <v>42255</v>
      </c>
      <c r="C46" s="223" t="s">
        <v>19</v>
      </c>
      <c r="D46" s="211" t="s">
        <v>155</v>
      </c>
      <c r="E46" s="70" t="s">
        <v>206</v>
      </c>
      <c r="F46" s="70" t="s">
        <v>206</v>
      </c>
      <c r="G46" s="70" t="s">
        <v>206</v>
      </c>
      <c r="H46" s="224" t="s">
        <v>69</v>
      </c>
      <c r="I46" s="225" t="s">
        <v>37</v>
      </c>
      <c r="J46" s="225" t="s">
        <v>33</v>
      </c>
      <c r="K46" s="192" t="s">
        <v>34</v>
      </c>
      <c r="L46" s="194"/>
      <c r="M46" s="105"/>
      <c r="N46" s="98"/>
    </row>
    <row r="47" spans="1:15" s="99" customFormat="1" ht="19.5" customHeight="1" x14ac:dyDescent="0.15">
      <c r="A47" s="195">
        <v>2</v>
      </c>
      <c r="B47" s="106">
        <v>42724</v>
      </c>
      <c r="C47" s="196" t="s">
        <v>41</v>
      </c>
      <c r="D47" s="198" t="s">
        <v>156</v>
      </c>
      <c r="E47" s="70" t="s">
        <v>206</v>
      </c>
      <c r="F47" s="70"/>
      <c r="G47" s="70"/>
      <c r="H47" s="196" t="s">
        <v>71</v>
      </c>
      <c r="I47" s="198" t="s">
        <v>35</v>
      </c>
      <c r="J47" s="198" t="s">
        <v>38</v>
      </c>
      <c r="K47" s="198" t="s">
        <v>36</v>
      </c>
      <c r="L47" s="199"/>
      <c r="M47" s="105"/>
      <c r="N47" s="98"/>
    </row>
    <row r="48" spans="1:15" s="99" customFormat="1" ht="22.5" customHeight="1" x14ac:dyDescent="0.15">
      <c r="A48" s="195">
        <v>3</v>
      </c>
      <c r="B48" s="106">
        <v>42734</v>
      </c>
      <c r="C48" s="196" t="s">
        <v>58</v>
      </c>
      <c r="D48" s="198" t="s">
        <v>153</v>
      </c>
      <c r="E48" s="70"/>
      <c r="F48" s="70"/>
      <c r="G48" s="70" t="s">
        <v>206</v>
      </c>
      <c r="H48" s="196" t="s">
        <v>258</v>
      </c>
      <c r="I48" s="198" t="s">
        <v>59</v>
      </c>
      <c r="J48" s="198" t="s">
        <v>138</v>
      </c>
      <c r="K48" s="198" t="s">
        <v>60</v>
      </c>
      <c r="L48" s="199"/>
      <c r="M48" s="105"/>
      <c r="N48" s="98"/>
    </row>
    <row r="49" spans="1:20" s="99" customFormat="1" ht="12" thickBot="1" x14ac:dyDescent="0.2">
      <c r="A49" s="226">
        <v>4</v>
      </c>
      <c r="B49" s="205"/>
      <c r="C49" s="206"/>
      <c r="D49" s="206"/>
      <c r="E49" s="208"/>
      <c r="F49" s="208"/>
      <c r="G49" s="208"/>
      <c r="H49" s="227"/>
      <c r="I49" s="206"/>
      <c r="J49" s="206"/>
      <c r="K49" s="228"/>
      <c r="L49" s="229"/>
      <c r="M49" s="105" t="str">
        <f>IF(""=$B49,"",LEFT($H49,1))</f>
        <v/>
      </c>
      <c r="N49" s="98"/>
    </row>
    <row r="50" spans="1:20" s="99" customFormat="1" x14ac:dyDescent="0.15">
      <c r="A50" s="115"/>
      <c r="B50" s="230"/>
      <c r="C50" s="115"/>
      <c r="D50" s="115"/>
      <c r="E50" s="115"/>
      <c r="F50" s="115"/>
      <c r="G50" s="115"/>
      <c r="H50" s="231"/>
      <c r="I50" s="115"/>
      <c r="J50" s="115"/>
      <c r="K50" s="115"/>
      <c r="L50" s="115"/>
      <c r="M50" s="105"/>
      <c r="N50" s="98"/>
    </row>
    <row r="51" spans="1:20" s="99" customFormat="1" x14ac:dyDescent="0.15">
      <c r="A51" s="115"/>
      <c r="B51" s="230"/>
      <c r="C51" s="115"/>
      <c r="D51" s="115"/>
      <c r="E51" s="115"/>
      <c r="F51" s="115"/>
      <c r="G51" s="115"/>
      <c r="H51" s="231"/>
      <c r="I51" s="115"/>
      <c r="J51" s="115"/>
      <c r="K51" s="115"/>
      <c r="L51" s="115"/>
      <c r="M51" s="105"/>
      <c r="N51" s="98"/>
    </row>
    <row r="52" spans="1:20" s="5" customFormat="1" ht="24.95" customHeight="1" x14ac:dyDescent="0.15">
      <c r="A52" s="16" t="s">
        <v>270</v>
      </c>
      <c r="B52" s="35"/>
      <c r="C52" s="6"/>
      <c r="D52" s="6"/>
      <c r="E52" s="6"/>
      <c r="F52" s="6"/>
      <c r="G52" s="6"/>
      <c r="H52" s="6"/>
      <c r="I52" s="6"/>
      <c r="J52" s="6"/>
      <c r="K52" s="6"/>
      <c r="L52" s="6"/>
      <c r="M52" s="13"/>
      <c r="N52" s="26"/>
      <c r="O52" s="6"/>
      <c r="P52" s="6"/>
      <c r="Q52" s="6"/>
      <c r="R52" s="6"/>
      <c r="T52" s="2"/>
    </row>
    <row r="53" spans="1:20" s="5" customFormat="1" ht="15" customHeight="1" x14ac:dyDescent="0.15">
      <c r="A53" s="16" t="s">
        <v>282</v>
      </c>
      <c r="B53" s="35"/>
      <c r="C53" s="6"/>
      <c r="D53" s="6"/>
      <c r="E53" s="6"/>
      <c r="F53" s="6"/>
      <c r="G53" s="6"/>
      <c r="H53" s="6"/>
      <c r="I53" s="6"/>
      <c r="J53" s="6"/>
      <c r="K53" s="6"/>
      <c r="L53" s="6"/>
      <c r="M53" s="13"/>
      <c r="N53" s="26"/>
      <c r="O53" s="6"/>
      <c r="P53" s="6"/>
      <c r="Q53" s="6"/>
      <c r="R53" s="6"/>
      <c r="T53" s="2"/>
    </row>
    <row r="54" spans="1:20" s="5" customFormat="1" ht="15" customHeight="1" x14ac:dyDescent="0.15">
      <c r="A54" s="16"/>
      <c r="B54" s="35"/>
      <c r="C54" s="6"/>
      <c r="D54" s="6"/>
      <c r="E54" s="6"/>
      <c r="F54" s="6"/>
      <c r="G54" s="6"/>
      <c r="H54" s="6"/>
      <c r="I54" s="6"/>
      <c r="J54" s="6"/>
      <c r="K54" s="6"/>
      <c r="L54" s="6"/>
      <c r="M54" s="13"/>
      <c r="N54" s="26"/>
      <c r="O54" s="6"/>
      <c r="P54" s="6"/>
      <c r="Q54" s="6"/>
      <c r="R54" s="6"/>
      <c r="T54" s="2"/>
    </row>
    <row r="55" spans="1:20" ht="15" customHeight="1" x14ac:dyDescent="0.15">
      <c r="A55" s="232"/>
      <c r="B55" s="70" t="s">
        <v>15</v>
      </c>
      <c r="C55" s="70" t="s">
        <v>183</v>
      </c>
      <c r="D55" s="70" t="s">
        <v>184</v>
      </c>
      <c r="E55" s="233" t="s">
        <v>113</v>
      </c>
      <c r="F55" s="181"/>
      <c r="G55" s="234"/>
      <c r="H55" s="182"/>
      <c r="I55" s="235"/>
      <c r="J55" s="236"/>
      <c r="K55" s="236"/>
      <c r="L55" s="236"/>
      <c r="N55" s="101"/>
    </row>
    <row r="56" spans="1:20" ht="15" customHeight="1" x14ac:dyDescent="0.15">
      <c r="A56" s="232"/>
      <c r="B56" s="237" t="s">
        <v>108</v>
      </c>
      <c r="C56" s="238">
        <f>SUMPRODUCT(($H$2:$H$52="A.研究論文")*($B$2:$B$52&lt;&gt;""))</f>
        <v>1</v>
      </c>
      <c r="D56" s="239">
        <f>SUMPRODUCT(($H$2:$H$98="A.研究論文")*($B$2:$B$98&gt;$E$2)*($B$2:$B$98&lt;=$C$2))</f>
        <v>0</v>
      </c>
      <c r="E56" s="240" t="s">
        <v>114</v>
      </c>
      <c r="F56" s="241"/>
      <c r="G56" s="242"/>
      <c r="H56" s="182"/>
      <c r="I56" s="243"/>
      <c r="J56" s="244"/>
      <c r="K56" s="244"/>
      <c r="L56" s="244"/>
      <c r="N56" s="101"/>
    </row>
    <row r="57" spans="1:20" ht="15" customHeight="1" x14ac:dyDescent="0.15">
      <c r="A57" s="232"/>
      <c r="B57" s="237" t="s">
        <v>109</v>
      </c>
      <c r="C57" s="238">
        <f>SUMPRODUCT(($H$2:$H$52="B.小論文")*($B$2:$B$52&lt;&gt;""))+SUMPRODUCT(($H$2:$H$52="C1.査読付収録論文")*($B$2:$B$52&lt;&gt;""))+SUMPRODUCT(($H$2:$H$52="C2.収録論文")*($B$2:$B$52&lt;&gt;""))+SUMPRODUCT(($H$2:$H$52="D.機関誌論文")*($B$2:$B$52&lt;&gt;""))+SUMPRODUCT(($H$2:$H$52="E.著書等")*($B$2:$B$52&lt;&gt;""))+SUMPRODUCT(($H$2:$H$52="F.学術解説等")*($B$2:$B$52&lt;&gt;""))+SUMPRODUCT(($H$2:$H$52="G.一般口頭発表")*($B$2:$B$52&lt;&gt;""))+SUMPRODUCT(($H$2:$H$52="H.その他資料")*($B$2:$B$52&lt;&gt;""))</f>
        <v>6</v>
      </c>
      <c r="D57" s="239">
        <f>SUMPRODUCT(($H$2:$H$98="B.小論文")*($B$2:$B$98&gt;$E$2)*($B$2:$B$98&lt;=$C$2))+SUMPRODUCT(($H$2:$H$98="C1.査読付収録論文")*($B$2:$B$98&gt;$E$2)*($B$2:$B$98&lt;=$C$2))+SUMPRODUCT(($H$2:$H$98="C2.収録論文")*($B$2:$B$98&gt;$E$2)*($B$2:$B$98&lt;=$C$2))+SUMPRODUCT(($H$2:$H$98="D.機関誌論文")*($B$2:$B$98&gt;$E$2)*($B$2:$B$98&lt;=$C$2))+SUMPRODUCT(($H$2:$H$98="E.著書等")*($B$2:$B$98&gt;$E$2)*($B$2:$B$98&lt;=$C$2))+SUMPRODUCT(($H$2:$H$98="F.学術解説等")*($B$2:$B$98&gt;$E$2)*($B$2:$B$98&lt;=$C$2))+SUMPRODUCT(($H$2:$H$98="G.一般口頭発表")*($B$2:$B$98&gt;$E$2)*($B$2:$B$98&lt;=$C$2))+SUMPRODUCT(($H$2:$H$98="H.その他資料")*($B$2:$B$98&gt;$E$2)*($B$2:$B$98&lt;=$C$2))</f>
        <v>1</v>
      </c>
      <c r="E57" s="294" t="s">
        <v>291</v>
      </c>
      <c r="F57" s="295"/>
      <c r="G57" s="295"/>
      <c r="H57" s="295"/>
      <c r="I57" s="296"/>
      <c r="J57" s="244"/>
      <c r="K57" s="244"/>
      <c r="L57" s="244"/>
      <c r="N57" s="101"/>
    </row>
    <row r="58" spans="1:20" ht="15" customHeight="1" x14ac:dyDescent="0.15">
      <c r="A58" s="232"/>
      <c r="B58" s="237" t="s">
        <v>110</v>
      </c>
      <c r="C58" s="238">
        <f>SUMPRODUCT(($H$2:$H$52="I.標準化提案")*($B$2:$B$52&lt;&gt;""))</f>
        <v>1</v>
      </c>
      <c r="D58" s="239">
        <f>SUMPRODUCT(($H$2:$H$98="I.標準化提案")*($B$2:$B$98&gt;$E$2)*($B$2:$B$98&lt;=$C$2))</f>
        <v>0</v>
      </c>
      <c r="E58" s="240" t="s">
        <v>115</v>
      </c>
      <c r="F58" s="241"/>
      <c r="G58" s="242"/>
      <c r="H58" s="182"/>
      <c r="I58" s="243"/>
      <c r="J58" s="244"/>
      <c r="K58" s="244"/>
      <c r="L58" s="244"/>
      <c r="N58" s="101"/>
    </row>
    <row r="59" spans="1:20" ht="15" customHeight="1" x14ac:dyDescent="0.15">
      <c r="A59" s="232"/>
      <c r="B59" s="237" t="s">
        <v>111</v>
      </c>
      <c r="C59" s="238">
        <f>SUMPRODUCT(($H$2:$H$52="K.プレスリリース")*($B$2:$B$52&lt;&gt;""))+SUMPRODUCT(($H$2:$H$52="L.報道")*($B$2:$B$52&lt;&gt;""))</f>
        <v>4</v>
      </c>
      <c r="D59" s="239">
        <f>SUMPRODUCT(($H$2:$H$98="K.プレスリリース")*($B$2:$B$98&gt;$E$2)*($B$2:$B$98&lt;=$C$2))+SUMPRODUCT(($H$2:$H$98="L.報道")*($B$2:$B$98&gt;$E$2)*($B$2:$B$98&lt;=$C$2))</f>
        <v>0</v>
      </c>
      <c r="E59" s="240" t="s">
        <v>116</v>
      </c>
      <c r="F59" s="241"/>
      <c r="G59" s="241"/>
      <c r="H59" s="182"/>
      <c r="I59" s="243"/>
      <c r="J59" s="244"/>
      <c r="K59" s="244"/>
      <c r="L59" s="244"/>
      <c r="N59" s="101"/>
    </row>
    <row r="60" spans="1:20" ht="15" customHeight="1" x14ac:dyDescent="0.15">
      <c r="A60" s="232"/>
      <c r="B60" s="237" t="s">
        <v>112</v>
      </c>
      <c r="C60" s="238">
        <f>SUMPRODUCT(($H$2:$H$52="M.展示会")*($B$2:$B$52&lt;&gt;""))</f>
        <v>2</v>
      </c>
      <c r="D60" s="239">
        <f>SUMPRODUCT(($H$2:$H$98="M.展示会")*($B$2:$B$98&gt;$E$2)*($B$2:$B$98&lt;=$C$2))</f>
        <v>0</v>
      </c>
      <c r="E60" s="240" t="s">
        <v>117</v>
      </c>
      <c r="F60" s="241"/>
      <c r="G60" s="241"/>
      <c r="H60" s="182"/>
      <c r="I60" s="243"/>
      <c r="J60" s="244"/>
      <c r="K60" s="244"/>
      <c r="L60" s="244"/>
      <c r="N60" s="101"/>
    </row>
    <row r="61" spans="1:20" ht="15" customHeight="1" x14ac:dyDescent="0.15">
      <c r="A61" s="232"/>
      <c r="B61" s="237" t="s">
        <v>143</v>
      </c>
      <c r="C61" s="238">
        <f>SUMPRODUCT(($H$2:$H$52="N.受賞")*($B$2:$B$52&lt;&gt;$R$3))+SUMPRODUCT(($H$2:$H$52="O.表彰")*($B$2:$B$52&lt;&gt;""))</f>
        <v>2</v>
      </c>
      <c r="D61" s="239">
        <f>SUMPRODUCT(($H$2:$H$98="N.受賞")*($B$2:$B$98&gt;$E$2)*($B$2:$B$98&lt;=$C$2))+SUMPRODUCT(($H$2:$H$98="O.表彰")*($B$2:$B$98&gt;$E$2)*($B$2:$B$98&lt;=$C$2))</f>
        <v>0</v>
      </c>
      <c r="E61" s="240" t="s">
        <v>144</v>
      </c>
      <c r="F61" s="241"/>
      <c r="G61" s="241"/>
      <c r="H61" s="182"/>
      <c r="I61" s="243"/>
      <c r="J61" s="244"/>
      <c r="K61" s="244"/>
      <c r="L61" s="244"/>
      <c r="N61" s="101"/>
    </row>
    <row r="62" spans="1:20" ht="15" customHeight="1" x14ac:dyDescent="0.15">
      <c r="A62" s="232"/>
      <c r="B62" s="230"/>
      <c r="C62" s="232"/>
      <c r="D62" s="232"/>
      <c r="E62" s="232"/>
      <c r="F62" s="232"/>
      <c r="G62" s="232"/>
      <c r="H62" s="292"/>
      <c r="I62" s="293"/>
      <c r="J62" s="293"/>
      <c r="K62" s="293"/>
      <c r="L62" s="293"/>
      <c r="N62" s="101"/>
    </row>
    <row r="63" spans="1:20" ht="15" customHeight="1" x14ac:dyDescent="0.15">
      <c r="A63" s="107" t="s">
        <v>177</v>
      </c>
      <c r="B63" s="232"/>
      <c r="C63" s="115"/>
      <c r="D63" s="115"/>
      <c r="E63" s="115"/>
      <c r="F63" s="115"/>
      <c r="G63" s="115"/>
      <c r="H63" s="232"/>
      <c r="I63" s="232"/>
      <c r="J63" s="232"/>
      <c r="K63" s="232"/>
      <c r="L63" s="245"/>
    </row>
    <row r="64" spans="1:20" ht="15" customHeight="1" x14ac:dyDescent="0.15">
      <c r="A64" s="117"/>
      <c r="B64" s="70" t="s">
        <v>162</v>
      </c>
      <c r="C64" s="70" t="s">
        <v>183</v>
      </c>
      <c r="D64" s="246"/>
      <c r="E64" s="109"/>
      <c r="F64" s="109"/>
      <c r="G64" s="109"/>
      <c r="H64" s="117"/>
      <c r="I64" s="117"/>
      <c r="J64" s="117"/>
      <c r="K64" s="117"/>
      <c r="L64" s="117"/>
    </row>
    <row r="65" spans="1:12" ht="15" customHeight="1" x14ac:dyDescent="0.15">
      <c r="A65" s="117"/>
      <c r="B65" s="247" t="s">
        <v>90</v>
      </c>
      <c r="C65" s="239">
        <f>SUMPRODUCT(($H$2:$H$52="A.研究論文")*($B$2:$B$52&lt;&gt;""))</f>
        <v>1</v>
      </c>
      <c r="D65" s="246"/>
      <c r="E65" s="248"/>
      <c r="F65" s="109"/>
      <c r="G65" s="109"/>
      <c r="H65" s="117"/>
      <c r="I65" s="117"/>
      <c r="J65" s="117"/>
      <c r="K65" s="117"/>
      <c r="L65" s="117"/>
    </row>
    <row r="66" spans="1:12" ht="15" customHeight="1" x14ac:dyDescent="0.15">
      <c r="A66" s="117"/>
      <c r="B66" s="247" t="s">
        <v>23</v>
      </c>
      <c r="C66" s="239">
        <f>SUMPRODUCT(($H$2:$H$52="B.小論文")*($B$2:$B$52&lt;&gt;""))</f>
        <v>1</v>
      </c>
      <c r="D66" s="246"/>
      <c r="E66" s="248"/>
      <c r="F66" s="109"/>
      <c r="G66" s="109"/>
      <c r="H66" s="117"/>
      <c r="I66" s="117"/>
      <c r="J66" s="117"/>
      <c r="K66" s="117"/>
      <c r="L66" s="117"/>
    </row>
    <row r="67" spans="1:12" ht="15" customHeight="1" x14ac:dyDescent="0.15">
      <c r="A67" s="117"/>
      <c r="B67" s="247" t="s">
        <v>24</v>
      </c>
      <c r="C67" s="239">
        <f>SUMPRODUCT(($H$2:$H$52="C1.査読付収録論文")*($B$2:$B$52&lt;&gt;""))+SUMPRODUCT(($H$2:$H$52="C2.収録論文")*($B$2:$B$52&lt;&gt;""))</f>
        <v>2</v>
      </c>
      <c r="D67" s="249" t="s">
        <v>296</v>
      </c>
      <c r="E67" s="248"/>
      <c r="F67" s="109"/>
      <c r="G67" s="109"/>
      <c r="H67" s="117"/>
      <c r="I67" s="117"/>
      <c r="J67" s="117"/>
      <c r="K67" s="117"/>
      <c r="L67" s="117"/>
    </row>
    <row r="68" spans="1:12" ht="15" customHeight="1" x14ac:dyDescent="0.15">
      <c r="A68" s="117"/>
      <c r="B68" s="247" t="s">
        <v>64</v>
      </c>
      <c r="C68" s="239">
        <f>SUMPRODUCT(($H$2:$H$52="D.機関誌論文")*($B$2:$B$52&lt;&gt;""))</f>
        <v>1</v>
      </c>
      <c r="D68" s="246"/>
      <c r="E68" s="248"/>
      <c r="F68" s="109"/>
      <c r="G68" s="109"/>
      <c r="H68" s="117"/>
      <c r="I68" s="117"/>
      <c r="J68" s="117"/>
      <c r="K68" s="117"/>
      <c r="L68" s="117"/>
    </row>
    <row r="69" spans="1:12" ht="15" customHeight="1" x14ac:dyDescent="0.15">
      <c r="A69" s="117"/>
      <c r="B69" s="247" t="s">
        <v>96</v>
      </c>
      <c r="C69" s="239">
        <f>SUMPRODUCT(($H$2:$H$52="E.著書等")*($B$2:$B$52&lt;&gt;""))</f>
        <v>0</v>
      </c>
      <c r="D69" s="246"/>
      <c r="E69" s="248"/>
      <c r="F69" s="109"/>
      <c r="G69" s="109"/>
      <c r="H69" s="117"/>
      <c r="I69" s="117"/>
      <c r="J69" s="117"/>
      <c r="K69" s="117"/>
      <c r="L69" s="117"/>
    </row>
    <row r="70" spans="1:12" ht="15" customHeight="1" x14ac:dyDescent="0.15">
      <c r="A70" s="117"/>
      <c r="B70" s="247" t="s">
        <v>97</v>
      </c>
      <c r="C70" s="239">
        <f>SUMPRODUCT(($H$2:$H$52="F.学術解説等")*($B$2:$B$52&lt;&gt;""))</f>
        <v>0</v>
      </c>
      <c r="D70" s="246"/>
      <c r="E70" s="248"/>
      <c r="F70" s="109"/>
      <c r="G70" s="109"/>
      <c r="H70" s="117"/>
      <c r="I70" s="117"/>
      <c r="J70" s="117"/>
      <c r="K70" s="117"/>
      <c r="L70" s="117"/>
    </row>
    <row r="71" spans="1:12" ht="15" customHeight="1" x14ac:dyDescent="0.15">
      <c r="A71" s="117"/>
      <c r="B71" s="247" t="s">
        <v>20</v>
      </c>
      <c r="C71" s="239">
        <f>SUMPRODUCT(($H$2:$H$52="G.一般口頭発表")*($B$2:$B$52&lt;&gt;""))</f>
        <v>1</v>
      </c>
      <c r="D71" s="246"/>
      <c r="E71" s="248"/>
      <c r="F71" s="109"/>
      <c r="G71" s="109"/>
      <c r="H71" s="117"/>
      <c r="I71" s="117"/>
      <c r="J71" s="117"/>
      <c r="K71" s="117"/>
      <c r="L71" s="117"/>
    </row>
    <row r="72" spans="1:12" ht="15" customHeight="1" x14ac:dyDescent="0.15">
      <c r="A72" s="117"/>
      <c r="B72" s="247" t="s">
        <v>107</v>
      </c>
      <c r="C72" s="239">
        <f>SUMPRODUCT(($H$2:$H$52="H.その他資料")*($B$2:$B$52&lt;&gt;""))</f>
        <v>1</v>
      </c>
      <c r="D72" s="246"/>
      <c r="E72" s="248"/>
      <c r="F72" s="109"/>
      <c r="G72" s="109"/>
      <c r="H72" s="117"/>
      <c r="I72" s="117"/>
      <c r="J72" s="117"/>
      <c r="K72" s="117"/>
      <c r="L72" s="117"/>
    </row>
    <row r="73" spans="1:12" ht="15" customHeight="1" x14ac:dyDescent="0.15">
      <c r="A73" s="117"/>
      <c r="B73" s="247" t="s">
        <v>87</v>
      </c>
      <c r="C73" s="239">
        <f>SUMPRODUCT(($H$2:$H$52="I.標準化提案")*($B$2:$B$52&lt;&gt;""))</f>
        <v>1</v>
      </c>
      <c r="D73" s="246"/>
      <c r="E73" s="248"/>
      <c r="F73" s="109"/>
      <c r="G73" s="109"/>
      <c r="H73" s="117"/>
      <c r="I73" s="117"/>
      <c r="J73" s="117"/>
      <c r="K73" s="117"/>
      <c r="L73" s="117"/>
    </row>
    <row r="74" spans="1:12" ht="15" customHeight="1" x14ac:dyDescent="0.15">
      <c r="A74" s="117"/>
      <c r="B74" s="247" t="s">
        <v>98</v>
      </c>
      <c r="C74" s="239">
        <f>SUMPRODUCT(($H$2:$H$52="J.標準化採択")*($B$2:$B$52&lt;&gt;""))</f>
        <v>1</v>
      </c>
      <c r="D74" s="246"/>
      <c r="E74" s="248"/>
      <c r="F74" s="109"/>
      <c r="G74" s="109"/>
      <c r="H74" s="117"/>
      <c r="I74" s="117"/>
      <c r="J74" s="117"/>
      <c r="K74" s="117"/>
      <c r="L74" s="117"/>
    </row>
    <row r="75" spans="1:12" ht="15" customHeight="1" x14ac:dyDescent="0.15">
      <c r="A75" s="117"/>
      <c r="B75" s="247" t="s">
        <v>17</v>
      </c>
      <c r="C75" s="239">
        <f>SUMPRODUCT(($H$2:$H$52="K.プレスリリース")*($B$2:$B$52&lt;&gt;""))</f>
        <v>2</v>
      </c>
      <c r="D75" s="246"/>
      <c r="E75" s="248"/>
      <c r="F75" s="109"/>
      <c r="G75" s="109"/>
      <c r="H75" s="117"/>
      <c r="I75" s="117"/>
      <c r="J75" s="117"/>
      <c r="K75" s="117"/>
      <c r="L75" s="117"/>
    </row>
    <row r="76" spans="1:12" ht="15" customHeight="1" x14ac:dyDescent="0.15">
      <c r="A76" s="117"/>
      <c r="B76" s="247" t="s">
        <v>18</v>
      </c>
      <c r="C76" s="239">
        <f>SUMPRODUCT(($H$2:$H$52="L.報道")*($B$2:$B$52&lt;&gt;""))</f>
        <v>2</v>
      </c>
      <c r="D76" s="246"/>
      <c r="E76" s="248"/>
      <c r="F76" s="109"/>
      <c r="G76" s="109"/>
      <c r="H76" s="117"/>
      <c r="I76" s="117"/>
      <c r="J76" s="117"/>
      <c r="K76" s="117"/>
      <c r="L76" s="117"/>
    </row>
    <row r="77" spans="1:12" ht="15" customHeight="1" x14ac:dyDescent="0.15">
      <c r="A77" s="117"/>
      <c r="B77" s="247" t="s">
        <v>68</v>
      </c>
      <c r="C77" s="239">
        <f>SUMPRODUCT(($H$2:$H$52="M.展示会")*($B$2:$B$52&lt;&gt;""))</f>
        <v>2</v>
      </c>
      <c r="D77" s="246"/>
      <c r="E77" s="248"/>
      <c r="F77" s="109"/>
      <c r="G77" s="109"/>
      <c r="H77" s="117"/>
      <c r="I77" s="117"/>
      <c r="J77" s="117"/>
      <c r="K77" s="117"/>
      <c r="L77" s="117"/>
    </row>
    <row r="78" spans="1:12" ht="15" customHeight="1" x14ac:dyDescent="0.15">
      <c r="A78" s="117"/>
      <c r="B78" s="247" t="s">
        <v>105</v>
      </c>
      <c r="C78" s="239">
        <f>SUMPRODUCT(($H$2:$H$52="N.受賞")*($B$2:$B$52&lt;&gt;""))</f>
        <v>1</v>
      </c>
      <c r="D78" s="246"/>
      <c r="E78" s="248"/>
      <c r="F78" s="109"/>
      <c r="G78" s="109"/>
      <c r="H78" s="117"/>
      <c r="I78" s="117"/>
      <c r="J78" s="117"/>
      <c r="K78" s="117"/>
      <c r="L78" s="117"/>
    </row>
    <row r="79" spans="1:12" ht="15" customHeight="1" x14ac:dyDescent="0.15">
      <c r="A79" s="117"/>
      <c r="B79" s="247" t="s">
        <v>104</v>
      </c>
      <c r="C79" s="239">
        <f>SUMPRODUCT(($H$2:$H$52="O.表彰")*($B$2:$B$52&lt;&gt;""))</f>
        <v>1</v>
      </c>
      <c r="D79" s="246"/>
      <c r="E79" s="248"/>
      <c r="F79" s="109"/>
      <c r="G79" s="109"/>
      <c r="H79" s="117"/>
      <c r="I79" s="117"/>
      <c r="J79" s="117"/>
      <c r="K79" s="117"/>
      <c r="L79" s="117"/>
    </row>
    <row r="80" spans="1:12" ht="15" customHeight="1" x14ac:dyDescent="0.15">
      <c r="A80" s="117"/>
      <c r="B80" s="247" t="s">
        <v>251</v>
      </c>
      <c r="C80" s="239">
        <f>SUMPRODUCT(($H$2:$H$52="P.成果の実施")*($B$2:$B$52&lt;&gt;""))</f>
        <v>0</v>
      </c>
      <c r="D80" s="246"/>
      <c r="E80" s="248"/>
      <c r="F80" s="109"/>
      <c r="G80" s="109"/>
      <c r="H80" s="117"/>
      <c r="I80" s="117"/>
      <c r="J80" s="117"/>
      <c r="K80" s="117"/>
      <c r="L80" s="117"/>
    </row>
    <row r="81" spans="1:12" ht="15" customHeight="1" x14ac:dyDescent="0.15">
      <c r="A81" s="117"/>
      <c r="B81" s="247" t="s">
        <v>257</v>
      </c>
      <c r="C81" s="239">
        <f>SUMPRODUCT(($H$2:$H$52="Q.その他")*($B$2:$B$52&lt;&gt;""))</f>
        <v>1</v>
      </c>
      <c r="D81" s="246"/>
      <c r="E81" s="248"/>
      <c r="F81" s="109"/>
      <c r="G81" s="109"/>
      <c r="H81" s="117"/>
      <c r="I81" s="117"/>
      <c r="J81" s="117"/>
      <c r="K81" s="117"/>
      <c r="L81" s="117"/>
    </row>
    <row r="82" spans="1:12" x14ac:dyDescent="0.15">
      <c r="A82" s="117"/>
      <c r="B82" s="108"/>
      <c r="C82" s="109"/>
      <c r="D82" s="109"/>
      <c r="E82" s="109"/>
      <c r="F82" s="109"/>
      <c r="G82" s="109"/>
      <c r="H82" s="117"/>
      <c r="I82" s="117"/>
      <c r="J82" s="117"/>
      <c r="K82" s="117"/>
      <c r="L82" s="117"/>
    </row>
    <row r="83" spans="1:12" x14ac:dyDescent="0.15">
      <c r="A83" s="117"/>
      <c r="B83" s="108"/>
      <c r="C83" s="109"/>
      <c r="D83" s="109"/>
      <c r="E83" s="109"/>
      <c r="F83" s="109"/>
      <c r="G83" s="109"/>
      <c r="H83" s="232"/>
      <c r="I83" s="232"/>
      <c r="J83" s="232"/>
      <c r="K83" s="232"/>
      <c r="L83" s="117"/>
    </row>
    <row r="84" spans="1:12" ht="15" customHeight="1" x14ac:dyDescent="0.15">
      <c r="A84" s="107" t="s">
        <v>223</v>
      </c>
      <c r="B84" s="108"/>
      <c r="C84" s="109"/>
      <c r="D84" s="109"/>
      <c r="E84" s="109"/>
      <c r="F84" s="109"/>
      <c r="G84" s="109"/>
      <c r="H84" s="232"/>
      <c r="I84" s="232"/>
      <c r="J84" s="232"/>
      <c r="K84" s="232"/>
      <c r="L84" s="117"/>
    </row>
    <row r="85" spans="1:12" ht="15" customHeight="1" x14ac:dyDescent="0.15">
      <c r="A85" s="117" t="s">
        <v>42</v>
      </c>
      <c r="B85" s="108"/>
      <c r="C85" s="109"/>
      <c r="D85" s="109"/>
      <c r="E85" s="109"/>
      <c r="F85" s="109"/>
      <c r="G85" s="109"/>
      <c r="H85" s="232"/>
      <c r="I85" s="232"/>
      <c r="J85" s="232"/>
      <c r="K85" s="232"/>
      <c r="L85" s="117"/>
    </row>
    <row r="86" spans="1:12" ht="15" customHeight="1" x14ac:dyDescent="0.15">
      <c r="A86" s="117"/>
      <c r="B86" s="283" t="s">
        <v>286</v>
      </c>
      <c r="C86" s="283"/>
      <c r="D86" s="283"/>
      <c r="E86" s="283"/>
      <c r="F86" s="283"/>
      <c r="G86" s="283"/>
      <c r="H86" s="283"/>
      <c r="I86" s="283"/>
      <c r="J86" s="283"/>
      <c r="K86" s="283"/>
      <c r="L86" s="283"/>
    </row>
    <row r="87" spans="1:12" ht="15" customHeight="1" x14ac:dyDescent="0.15">
      <c r="A87" s="117"/>
      <c r="B87" s="108"/>
      <c r="C87" s="109"/>
      <c r="D87" s="109"/>
      <c r="E87" s="109"/>
      <c r="F87" s="109"/>
      <c r="G87" s="109"/>
      <c r="H87" s="232"/>
      <c r="I87" s="232"/>
      <c r="J87" s="232"/>
      <c r="K87" s="232"/>
      <c r="L87" s="117"/>
    </row>
    <row r="88" spans="1:12" ht="15" customHeight="1" x14ac:dyDescent="0.15">
      <c r="A88" s="117" t="s">
        <v>222</v>
      </c>
      <c r="B88" s="108"/>
      <c r="C88" s="109"/>
      <c r="D88" s="109"/>
      <c r="E88" s="109"/>
      <c r="F88" s="109"/>
      <c r="G88" s="109"/>
      <c r="H88" s="232"/>
      <c r="I88" s="232"/>
      <c r="J88" s="232"/>
      <c r="K88" s="232"/>
      <c r="L88" s="117"/>
    </row>
    <row r="89" spans="1:12" ht="15" customHeight="1" x14ac:dyDescent="0.15">
      <c r="A89" s="117"/>
      <c r="B89" s="178" t="s">
        <v>219</v>
      </c>
      <c r="C89" s="283" t="s">
        <v>220</v>
      </c>
      <c r="D89" s="283"/>
      <c r="E89" s="283"/>
      <c r="F89" s="283"/>
      <c r="G89" s="283"/>
      <c r="H89" s="283"/>
      <c r="I89" s="283"/>
      <c r="J89" s="283"/>
      <c r="K89" s="283"/>
      <c r="L89" s="283"/>
    </row>
    <row r="90" spans="1:12" ht="15" customHeight="1" x14ac:dyDescent="0.15">
      <c r="A90" s="117"/>
      <c r="B90" s="22" t="s">
        <v>271</v>
      </c>
      <c r="C90" s="283" t="s">
        <v>221</v>
      </c>
      <c r="D90" s="283"/>
      <c r="E90" s="283"/>
      <c r="F90" s="283"/>
      <c r="G90" s="283"/>
      <c r="H90" s="283"/>
      <c r="I90" s="283"/>
      <c r="J90" s="283"/>
      <c r="K90" s="283"/>
      <c r="L90" s="283"/>
    </row>
    <row r="91" spans="1:12" ht="15" customHeight="1" x14ac:dyDescent="0.15">
      <c r="A91" s="117"/>
      <c r="B91" s="173" t="s">
        <v>272</v>
      </c>
      <c r="C91" s="283" t="s">
        <v>273</v>
      </c>
      <c r="D91" s="283"/>
      <c r="E91" s="283"/>
      <c r="F91" s="283"/>
      <c r="G91" s="283"/>
      <c r="H91" s="283"/>
      <c r="I91" s="283"/>
      <c r="J91" s="283"/>
      <c r="K91" s="283"/>
      <c r="L91" s="283"/>
    </row>
    <row r="92" spans="1:12" ht="15" customHeight="1" x14ac:dyDescent="0.15">
      <c r="A92" s="117"/>
      <c r="B92" s="178" t="s">
        <v>118</v>
      </c>
      <c r="C92" s="283" t="s">
        <v>299</v>
      </c>
      <c r="D92" s="283"/>
      <c r="E92" s="283"/>
      <c r="F92" s="283"/>
      <c r="G92" s="283"/>
      <c r="H92" s="283"/>
      <c r="I92" s="283"/>
      <c r="J92" s="283"/>
      <c r="K92" s="283"/>
      <c r="L92" s="283"/>
    </row>
    <row r="93" spans="1:12" ht="15" customHeight="1" x14ac:dyDescent="0.15">
      <c r="A93" s="117"/>
      <c r="B93" s="178" t="s">
        <v>176</v>
      </c>
      <c r="C93" s="283" t="s">
        <v>284</v>
      </c>
      <c r="D93" s="283"/>
      <c r="E93" s="283"/>
      <c r="F93" s="283"/>
      <c r="G93" s="283"/>
      <c r="H93" s="283"/>
      <c r="I93" s="283"/>
      <c r="J93" s="283"/>
      <c r="K93" s="283"/>
      <c r="L93" s="283"/>
    </row>
    <row r="94" spans="1:12" ht="15" customHeight="1" x14ac:dyDescent="0.15">
      <c r="A94" s="117"/>
      <c r="B94" s="171" t="s">
        <v>173</v>
      </c>
      <c r="C94" s="284" t="s">
        <v>285</v>
      </c>
      <c r="D94" s="284"/>
      <c r="E94" s="284"/>
      <c r="F94" s="284"/>
      <c r="G94" s="284"/>
      <c r="H94" s="284"/>
      <c r="I94" s="284"/>
      <c r="J94" s="284"/>
      <c r="K94" s="284"/>
      <c r="L94" s="284"/>
    </row>
    <row r="95" spans="1:12" x14ac:dyDescent="0.15">
      <c r="A95" s="117"/>
      <c r="B95" s="171"/>
      <c r="C95" s="117"/>
      <c r="D95" s="109"/>
      <c r="E95" s="109"/>
      <c r="F95" s="109"/>
      <c r="G95" s="109"/>
      <c r="H95" s="232"/>
      <c r="I95" s="232"/>
      <c r="J95" s="232"/>
      <c r="K95" s="232"/>
      <c r="L95" s="117"/>
    </row>
    <row r="96" spans="1:12" x14ac:dyDescent="0.15">
      <c r="A96" s="117"/>
      <c r="B96" s="171"/>
      <c r="C96" s="117"/>
      <c r="D96" s="109"/>
      <c r="E96" s="109"/>
      <c r="F96" s="109"/>
      <c r="G96" s="109"/>
      <c r="H96" s="232"/>
      <c r="I96" s="232"/>
      <c r="J96" s="232"/>
      <c r="K96" s="232"/>
      <c r="L96" s="117"/>
    </row>
    <row r="97" spans="1:12" x14ac:dyDescent="0.15">
      <c r="A97" s="117"/>
      <c r="B97" s="171"/>
      <c r="C97" s="117"/>
      <c r="D97" s="109"/>
      <c r="E97" s="109"/>
      <c r="F97" s="109"/>
      <c r="G97" s="109"/>
      <c r="H97" s="232"/>
      <c r="I97" s="232"/>
      <c r="J97" s="232"/>
      <c r="K97" s="232"/>
      <c r="L97" s="117"/>
    </row>
    <row r="98" spans="1:12" x14ac:dyDescent="0.15">
      <c r="A98" s="117"/>
      <c r="B98" s="171"/>
      <c r="C98" s="117"/>
      <c r="D98" s="109"/>
      <c r="E98" s="109"/>
      <c r="F98" s="109"/>
      <c r="G98" s="109"/>
      <c r="H98" s="232"/>
      <c r="I98" s="232"/>
      <c r="J98" s="232"/>
      <c r="K98" s="232"/>
      <c r="L98" s="117"/>
    </row>
    <row r="99" spans="1:12" x14ac:dyDescent="0.15">
      <c r="A99" s="117"/>
      <c r="B99" s="171"/>
      <c r="C99" s="117"/>
      <c r="D99" s="109"/>
      <c r="E99" s="109"/>
      <c r="F99" s="109"/>
      <c r="G99" s="109"/>
      <c r="H99" s="232"/>
      <c r="I99" s="232"/>
      <c r="J99" s="232"/>
      <c r="K99" s="232"/>
      <c r="L99" s="117"/>
    </row>
    <row r="100" spans="1:12" x14ac:dyDescent="0.15">
      <c r="A100" s="117"/>
      <c r="B100" s="171"/>
      <c r="C100" s="117"/>
      <c r="D100" s="109"/>
      <c r="E100" s="109"/>
      <c r="F100" s="109"/>
      <c r="G100" s="109"/>
      <c r="H100" s="232"/>
      <c r="I100" s="232"/>
      <c r="J100" s="232"/>
      <c r="K100" s="232"/>
      <c r="L100" s="117"/>
    </row>
    <row r="101" spans="1:12" x14ac:dyDescent="0.15">
      <c r="A101" s="117"/>
      <c r="B101" s="171"/>
      <c r="C101" s="117"/>
      <c r="D101" s="109"/>
      <c r="E101" s="109"/>
      <c r="F101" s="109"/>
      <c r="G101" s="109"/>
      <c r="H101" s="232"/>
      <c r="I101" s="232"/>
      <c r="J101" s="232"/>
      <c r="K101" s="232"/>
      <c r="L101" s="117"/>
    </row>
    <row r="102" spans="1:12" x14ac:dyDescent="0.15">
      <c r="A102" s="117"/>
      <c r="B102" s="171"/>
      <c r="C102" s="117"/>
      <c r="D102" s="109"/>
      <c r="E102" s="109"/>
      <c r="F102" s="109"/>
      <c r="G102" s="109"/>
      <c r="H102" s="232"/>
      <c r="I102" s="232"/>
      <c r="J102" s="232"/>
      <c r="K102" s="232"/>
      <c r="L102" s="117"/>
    </row>
    <row r="103" spans="1:12" x14ac:dyDescent="0.15">
      <c r="A103" s="117"/>
      <c r="B103" s="171"/>
      <c r="C103" s="117"/>
      <c r="D103" s="109"/>
      <c r="E103" s="109"/>
      <c r="F103" s="109"/>
      <c r="G103" s="109"/>
      <c r="H103" s="232"/>
      <c r="I103" s="232"/>
      <c r="J103" s="232"/>
      <c r="K103" s="232"/>
      <c r="L103" s="117"/>
    </row>
    <row r="104" spans="1:12" x14ac:dyDescent="0.15">
      <c r="A104" s="117"/>
      <c r="B104" s="171"/>
      <c r="C104" s="117"/>
      <c r="D104" s="109"/>
      <c r="E104" s="109"/>
      <c r="F104" s="109"/>
      <c r="G104" s="109"/>
      <c r="H104" s="232"/>
      <c r="I104" s="232"/>
      <c r="J104" s="232"/>
      <c r="K104" s="232"/>
      <c r="L104" s="117"/>
    </row>
    <row r="105" spans="1:12" x14ac:dyDescent="0.15">
      <c r="A105" s="117"/>
      <c r="B105" s="171"/>
      <c r="C105" s="117"/>
      <c r="D105" s="109"/>
      <c r="E105" s="109"/>
      <c r="F105" s="109"/>
      <c r="G105" s="109"/>
      <c r="H105" s="232"/>
      <c r="I105" s="232"/>
      <c r="J105" s="232"/>
      <c r="K105" s="232"/>
      <c r="L105" s="117"/>
    </row>
    <row r="106" spans="1:12" x14ac:dyDescent="0.15">
      <c r="A106" s="117"/>
      <c r="B106" s="171"/>
      <c r="C106" s="108"/>
      <c r="D106" s="109"/>
      <c r="E106" s="109"/>
      <c r="F106" s="109"/>
      <c r="G106" s="109"/>
      <c r="H106" s="232"/>
      <c r="I106" s="232"/>
      <c r="J106" s="232"/>
      <c r="K106" s="232"/>
      <c r="L106" s="117"/>
    </row>
    <row r="107" spans="1:12" x14ac:dyDescent="0.15">
      <c r="A107" s="117"/>
      <c r="B107" s="171"/>
      <c r="C107" s="108"/>
      <c r="D107" s="109"/>
      <c r="E107" s="109"/>
      <c r="F107" s="109"/>
      <c r="G107" s="109"/>
      <c r="H107" s="232"/>
      <c r="I107" s="232"/>
      <c r="J107" s="232"/>
      <c r="K107" s="232"/>
      <c r="L107" s="117"/>
    </row>
    <row r="108" spans="1:12" x14ac:dyDescent="0.15">
      <c r="A108" s="117"/>
      <c r="B108" s="171"/>
      <c r="C108" s="108"/>
      <c r="D108" s="109"/>
      <c r="E108" s="109"/>
      <c r="F108" s="109"/>
      <c r="G108" s="109"/>
      <c r="H108" s="232"/>
      <c r="I108" s="232"/>
      <c r="J108" s="232"/>
      <c r="K108" s="232"/>
      <c r="L108" s="117"/>
    </row>
    <row r="109" spans="1:12" x14ac:dyDescent="0.15">
      <c r="A109" s="117"/>
      <c r="B109" s="171"/>
      <c r="C109" s="108"/>
      <c r="D109" s="109"/>
      <c r="E109" s="109"/>
      <c r="F109" s="109"/>
      <c r="G109" s="109"/>
      <c r="H109" s="232"/>
      <c r="I109" s="232"/>
      <c r="J109" s="232"/>
      <c r="K109" s="232"/>
      <c r="L109" s="117"/>
    </row>
    <row r="110" spans="1:12" x14ac:dyDescent="0.15">
      <c r="A110" s="117"/>
      <c r="B110" s="171"/>
      <c r="C110" s="108"/>
      <c r="D110" s="109"/>
      <c r="E110" s="109"/>
      <c r="F110" s="109"/>
      <c r="G110" s="109"/>
      <c r="H110" s="232"/>
      <c r="I110" s="232"/>
      <c r="J110" s="232"/>
      <c r="K110" s="232"/>
      <c r="L110" s="117"/>
    </row>
    <row r="111" spans="1:12" x14ac:dyDescent="0.15">
      <c r="A111" s="117"/>
      <c r="B111" s="171"/>
      <c r="C111" s="108"/>
      <c r="D111" s="109"/>
      <c r="E111" s="109"/>
      <c r="F111" s="109"/>
      <c r="G111" s="109"/>
      <c r="H111" s="232"/>
      <c r="I111" s="232"/>
      <c r="J111" s="232"/>
      <c r="K111" s="232"/>
      <c r="L111" s="117"/>
    </row>
    <row r="112" spans="1:12" x14ac:dyDescent="0.15">
      <c r="A112" s="117"/>
      <c r="B112" s="171"/>
      <c r="C112" s="108"/>
      <c r="D112" s="109"/>
      <c r="E112" s="109"/>
      <c r="F112" s="109"/>
      <c r="G112" s="109"/>
      <c r="H112" s="232"/>
      <c r="I112" s="232"/>
      <c r="J112" s="232"/>
      <c r="K112" s="232"/>
      <c r="L112" s="117"/>
    </row>
    <row r="113" spans="1:12" x14ac:dyDescent="0.15">
      <c r="A113" s="117"/>
      <c r="B113" s="171"/>
      <c r="C113" s="108"/>
      <c r="D113" s="109"/>
      <c r="E113" s="109"/>
      <c r="F113" s="109"/>
      <c r="G113" s="109"/>
      <c r="H113" s="232"/>
      <c r="I113" s="232"/>
      <c r="J113" s="232"/>
      <c r="K113" s="232"/>
      <c r="L113" s="117"/>
    </row>
    <row r="114" spans="1:12" x14ac:dyDescent="0.15">
      <c r="A114" s="117"/>
      <c r="B114" s="171"/>
      <c r="C114" s="108"/>
      <c r="D114" s="109"/>
      <c r="E114" s="109"/>
      <c r="F114" s="109"/>
      <c r="G114" s="109"/>
      <c r="H114" s="232"/>
      <c r="I114" s="232"/>
      <c r="J114" s="232"/>
      <c r="K114" s="232"/>
      <c r="L114" s="117"/>
    </row>
    <row r="115" spans="1:12" x14ac:dyDescent="0.15">
      <c r="A115" s="117"/>
      <c r="B115" s="171"/>
      <c r="C115" s="108"/>
      <c r="D115" s="109"/>
      <c r="E115" s="109"/>
      <c r="F115" s="109"/>
      <c r="G115" s="109"/>
      <c r="H115" s="232"/>
      <c r="I115" s="232"/>
      <c r="J115" s="232"/>
      <c r="K115" s="232"/>
      <c r="L115" s="117"/>
    </row>
    <row r="116" spans="1:12" x14ac:dyDescent="0.15">
      <c r="A116" s="117"/>
      <c r="B116" s="171"/>
      <c r="C116" s="108"/>
      <c r="D116" s="109"/>
      <c r="E116" s="109"/>
      <c r="F116" s="109"/>
      <c r="G116" s="109"/>
      <c r="H116" s="232"/>
      <c r="I116" s="232"/>
      <c r="J116" s="232"/>
      <c r="K116" s="232"/>
      <c r="L116" s="117"/>
    </row>
    <row r="117" spans="1:12" x14ac:dyDescent="0.15">
      <c r="A117" s="117"/>
      <c r="B117" s="171"/>
      <c r="C117" s="108"/>
      <c r="D117" s="109"/>
      <c r="E117" s="109"/>
      <c r="F117" s="109"/>
      <c r="G117" s="109"/>
      <c r="H117" s="232"/>
      <c r="I117" s="232"/>
      <c r="J117" s="232"/>
      <c r="K117" s="232"/>
      <c r="L117" s="117"/>
    </row>
    <row r="118" spans="1:12" x14ac:dyDescent="0.15">
      <c r="A118" s="117"/>
      <c r="B118" s="171"/>
      <c r="C118" s="108"/>
      <c r="D118" s="109"/>
      <c r="E118" s="109"/>
      <c r="F118" s="109"/>
      <c r="G118" s="109"/>
      <c r="H118" s="232"/>
      <c r="I118" s="232"/>
      <c r="J118" s="232"/>
      <c r="K118" s="232"/>
      <c r="L118" s="117"/>
    </row>
    <row r="119" spans="1:12" x14ac:dyDescent="0.15">
      <c r="A119" s="117"/>
      <c r="B119" s="171"/>
      <c r="C119" s="108"/>
      <c r="D119" s="109"/>
      <c r="E119" s="109"/>
      <c r="F119" s="109"/>
      <c r="G119" s="109"/>
      <c r="H119" s="232"/>
      <c r="I119" s="232"/>
      <c r="J119" s="232"/>
      <c r="K119" s="232"/>
      <c r="L119" s="117"/>
    </row>
    <row r="120" spans="1:12" x14ac:dyDescent="0.15">
      <c r="A120" s="117"/>
      <c r="B120" s="171"/>
      <c r="C120" s="108"/>
      <c r="D120" s="109"/>
      <c r="E120" s="109"/>
      <c r="F120" s="109"/>
      <c r="G120" s="109"/>
      <c r="H120" s="232"/>
      <c r="I120" s="232"/>
      <c r="J120" s="232"/>
      <c r="K120" s="232"/>
      <c r="L120" s="117"/>
    </row>
    <row r="121" spans="1:12" x14ac:dyDescent="0.15">
      <c r="A121" s="117"/>
      <c r="B121" s="171"/>
      <c r="C121" s="108"/>
      <c r="D121" s="109"/>
      <c r="E121" s="109"/>
      <c r="F121" s="109"/>
      <c r="G121" s="109"/>
      <c r="H121" s="232"/>
      <c r="I121" s="232"/>
      <c r="J121" s="232"/>
      <c r="K121" s="232"/>
      <c r="L121" s="117"/>
    </row>
    <row r="122" spans="1:12" x14ac:dyDescent="0.15">
      <c r="A122" s="117"/>
      <c r="B122" s="171"/>
      <c r="C122" s="108"/>
      <c r="D122" s="109"/>
      <c r="E122" s="109"/>
      <c r="F122" s="109"/>
      <c r="G122" s="109"/>
      <c r="H122" s="232"/>
      <c r="I122" s="232"/>
      <c r="J122" s="232"/>
      <c r="K122" s="232"/>
      <c r="L122" s="117"/>
    </row>
    <row r="123" spans="1:12" x14ac:dyDescent="0.15">
      <c r="A123" s="117"/>
      <c r="B123" s="171"/>
      <c r="C123" s="108"/>
      <c r="D123" s="109"/>
      <c r="E123" s="109"/>
      <c r="F123" s="109"/>
      <c r="G123" s="109"/>
      <c r="H123" s="232"/>
      <c r="I123" s="232"/>
      <c r="J123" s="232"/>
      <c r="K123" s="232"/>
      <c r="L123" s="117"/>
    </row>
    <row r="124" spans="1:12" x14ac:dyDescent="0.15">
      <c r="A124" s="117"/>
      <c r="B124" s="171"/>
      <c r="C124" s="108"/>
      <c r="D124" s="109"/>
      <c r="E124" s="109"/>
      <c r="F124" s="109"/>
      <c r="G124" s="109"/>
      <c r="H124" s="232"/>
      <c r="I124" s="232"/>
      <c r="J124" s="232"/>
      <c r="K124" s="232"/>
      <c r="L124" s="117"/>
    </row>
    <row r="125" spans="1:12" x14ac:dyDescent="0.15">
      <c r="A125" s="117"/>
      <c r="B125" s="171"/>
      <c r="C125" s="108"/>
      <c r="D125" s="109"/>
      <c r="E125" s="109"/>
      <c r="F125" s="109"/>
      <c r="G125" s="109"/>
      <c r="H125" s="232"/>
      <c r="I125" s="232"/>
      <c r="J125" s="232"/>
      <c r="K125" s="232"/>
      <c r="L125" s="117"/>
    </row>
    <row r="126" spans="1:12" ht="15" customHeight="1" x14ac:dyDescent="0.15">
      <c r="A126" s="117" t="s">
        <v>44</v>
      </c>
      <c r="B126" s="108"/>
      <c r="C126" s="109"/>
      <c r="D126" s="109"/>
      <c r="E126" s="109"/>
      <c r="F126" s="109"/>
      <c r="G126" s="109"/>
      <c r="H126" s="232"/>
      <c r="I126" s="232"/>
      <c r="J126" s="232"/>
      <c r="K126" s="232"/>
      <c r="L126" s="117"/>
    </row>
    <row r="127" spans="1:12" ht="15" customHeight="1" x14ac:dyDescent="0.15">
      <c r="A127" s="117"/>
      <c r="B127" s="250" t="s">
        <v>45</v>
      </c>
      <c r="C127" s="251" t="s">
        <v>264</v>
      </c>
      <c r="D127" s="252"/>
      <c r="E127" s="252"/>
      <c r="F127" s="252"/>
      <c r="G127" s="252"/>
      <c r="H127" s="252"/>
      <c r="I127" s="252"/>
      <c r="J127" s="252"/>
      <c r="K127" s="252"/>
      <c r="L127" s="253"/>
    </row>
    <row r="128" spans="1:12" ht="15" customHeight="1" x14ac:dyDescent="0.15">
      <c r="A128" s="117"/>
      <c r="B128" s="118" t="s">
        <v>46</v>
      </c>
      <c r="C128" s="254" t="s">
        <v>48</v>
      </c>
      <c r="D128" s="255"/>
      <c r="E128" s="255"/>
      <c r="F128" s="255"/>
      <c r="G128" s="255"/>
      <c r="H128" s="255"/>
      <c r="I128" s="255"/>
      <c r="J128" s="255"/>
      <c r="K128" s="255"/>
      <c r="L128" s="256"/>
    </row>
    <row r="129" spans="1:12" ht="15" customHeight="1" x14ac:dyDescent="0.15">
      <c r="A129" s="117"/>
      <c r="B129" s="250" t="s">
        <v>148</v>
      </c>
      <c r="C129" s="254" t="s">
        <v>298</v>
      </c>
      <c r="D129" s="255"/>
      <c r="E129" s="255"/>
      <c r="F129" s="255"/>
      <c r="G129" s="255"/>
      <c r="H129" s="255"/>
      <c r="I129" s="255"/>
      <c r="J129" s="255"/>
      <c r="K129" s="255"/>
      <c r="L129" s="256"/>
    </row>
    <row r="130" spans="1:12" ht="15" customHeight="1" x14ac:dyDescent="0.15">
      <c r="A130" s="117"/>
      <c r="B130" s="250" t="s">
        <v>187</v>
      </c>
      <c r="C130" s="254" t="s">
        <v>268</v>
      </c>
      <c r="D130" s="255"/>
      <c r="E130" s="255"/>
      <c r="F130" s="255"/>
      <c r="G130" s="255"/>
      <c r="H130" s="255"/>
      <c r="I130" s="255"/>
      <c r="J130" s="255"/>
      <c r="K130" s="255"/>
      <c r="L130" s="256"/>
    </row>
    <row r="131" spans="1:12" ht="15" customHeight="1" x14ac:dyDescent="0.15">
      <c r="A131" s="117"/>
      <c r="B131" s="118" t="s">
        <v>162</v>
      </c>
      <c r="C131" s="254" t="s">
        <v>189</v>
      </c>
      <c r="D131" s="255"/>
      <c r="E131" s="255"/>
      <c r="F131" s="255"/>
      <c r="G131" s="255"/>
      <c r="H131" s="255"/>
      <c r="I131" s="255"/>
      <c r="J131" s="255"/>
      <c r="K131" s="255"/>
      <c r="L131" s="256"/>
    </row>
    <row r="132" spans="1:12" ht="15" customHeight="1" x14ac:dyDescent="0.15">
      <c r="A132" s="117"/>
      <c r="B132" s="118" t="s">
        <v>47</v>
      </c>
      <c r="C132" s="254" t="s">
        <v>161</v>
      </c>
      <c r="D132" s="255"/>
      <c r="E132" s="255"/>
      <c r="F132" s="255"/>
      <c r="G132" s="255"/>
      <c r="H132" s="255"/>
      <c r="I132" s="255"/>
      <c r="J132" s="255"/>
      <c r="K132" s="255"/>
      <c r="L132" s="256"/>
    </row>
    <row r="133" spans="1:12" ht="15" customHeight="1" x14ac:dyDescent="0.15">
      <c r="A133" s="117"/>
      <c r="B133" s="118" t="s">
        <v>186</v>
      </c>
      <c r="C133" s="254" t="s">
        <v>197</v>
      </c>
      <c r="D133" s="255"/>
      <c r="E133" s="255"/>
      <c r="F133" s="255"/>
      <c r="G133" s="255"/>
      <c r="H133" s="255"/>
      <c r="I133" s="255"/>
      <c r="J133" s="255"/>
      <c r="K133" s="255"/>
      <c r="L133" s="256"/>
    </row>
    <row r="134" spans="1:12" ht="15" customHeight="1" x14ac:dyDescent="0.15">
      <c r="A134" s="117"/>
      <c r="B134" s="257" t="s">
        <v>188</v>
      </c>
      <c r="C134" s="254" t="s">
        <v>193</v>
      </c>
      <c r="D134" s="255"/>
      <c r="E134" s="255"/>
      <c r="F134" s="255"/>
      <c r="G134" s="255"/>
      <c r="H134" s="255"/>
      <c r="I134" s="255"/>
      <c r="J134" s="255"/>
      <c r="K134" s="255"/>
      <c r="L134" s="256"/>
    </row>
    <row r="135" spans="1:12" ht="15" customHeight="1" x14ac:dyDescent="0.15">
      <c r="A135" s="117"/>
      <c r="B135" s="118" t="s">
        <v>244</v>
      </c>
      <c r="C135" s="254" t="s">
        <v>262</v>
      </c>
      <c r="D135" s="255"/>
      <c r="E135" s="255"/>
      <c r="F135" s="255"/>
      <c r="G135" s="255"/>
      <c r="H135" s="255"/>
      <c r="I135" s="255"/>
      <c r="J135" s="255"/>
      <c r="K135" s="255"/>
      <c r="L135" s="256"/>
    </row>
    <row r="136" spans="1:12" ht="15" customHeight="1" x14ac:dyDescent="0.15">
      <c r="A136" s="117" t="s">
        <v>49</v>
      </c>
      <c r="B136" s="108"/>
      <c r="C136" s="248"/>
      <c r="D136" s="248"/>
      <c r="E136" s="248"/>
      <c r="F136" s="248"/>
      <c r="G136" s="248"/>
      <c r="H136" s="232"/>
      <c r="I136" s="232"/>
      <c r="J136" s="232"/>
      <c r="K136" s="232"/>
      <c r="L136" s="108"/>
    </row>
    <row r="137" spans="1:12" ht="15" customHeight="1" x14ac:dyDescent="0.15">
      <c r="A137" s="117"/>
      <c r="B137" s="250" t="s">
        <v>51</v>
      </c>
      <c r="C137" s="254" t="s">
        <v>198</v>
      </c>
      <c r="D137" s="255"/>
      <c r="E137" s="255"/>
      <c r="F137" s="255"/>
      <c r="G137" s="255"/>
      <c r="H137" s="255"/>
      <c r="I137" s="255"/>
      <c r="J137" s="255"/>
      <c r="K137" s="255"/>
      <c r="L137" s="256"/>
    </row>
    <row r="138" spans="1:12" ht="15" customHeight="1" x14ac:dyDescent="0.15">
      <c r="A138" s="117"/>
      <c r="B138" s="118" t="s">
        <v>9</v>
      </c>
      <c r="C138" s="254" t="s">
        <v>50</v>
      </c>
      <c r="D138" s="255"/>
      <c r="E138" s="255"/>
      <c r="F138" s="255"/>
      <c r="G138" s="255"/>
      <c r="H138" s="255"/>
      <c r="I138" s="255"/>
      <c r="J138" s="255"/>
      <c r="K138" s="255"/>
      <c r="L138" s="256"/>
    </row>
    <row r="139" spans="1:12" ht="15" customHeight="1" x14ac:dyDescent="0.15">
      <c r="A139" s="117"/>
      <c r="B139" s="250" t="s">
        <v>190</v>
      </c>
      <c r="C139" s="254" t="s">
        <v>201</v>
      </c>
      <c r="D139" s="255"/>
      <c r="E139" s="255"/>
      <c r="F139" s="255"/>
      <c r="G139" s="255"/>
      <c r="H139" s="255"/>
      <c r="I139" s="255"/>
      <c r="J139" s="255"/>
      <c r="K139" s="255"/>
      <c r="L139" s="256"/>
    </row>
    <row r="140" spans="1:12" ht="15" customHeight="1" x14ac:dyDescent="0.15">
      <c r="A140" s="117"/>
      <c r="B140" s="118" t="s">
        <v>162</v>
      </c>
      <c r="C140" s="254" t="s">
        <v>189</v>
      </c>
      <c r="D140" s="255"/>
      <c r="E140" s="255"/>
      <c r="F140" s="255"/>
      <c r="G140" s="255"/>
      <c r="H140" s="255"/>
      <c r="I140" s="255"/>
      <c r="J140" s="255"/>
      <c r="K140" s="255"/>
      <c r="L140" s="256"/>
    </row>
    <row r="141" spans="1:12" ht="15" customHeight="1" x14ac:dyDescent="0.15">
      <c r="A141" s="117"/>
      <c r="B141" s="118" t="s">
        <v>10</v>
      </c>
      <c r="C141" s="254" t="s">
        <v>52</v>
      </c>
      <c r="D141" s="255"/>
      <c r="E141" s="255"/>
      <c r="F141" s="255"/>
      <c r="G141" s="255"/>
      <c r="H141" s="255"/>
      <c r="I141" s="255"/>
      <c r="J141" s="255"/>
      <c r="K141" s="255"/>
      <c r="L141" s="256"/>
    </row>
    <row r="142" spans="1:12" ht="15" customHeight="1" x14ac:dyDescent="0.15">
      <c r="A142" s="117"/>
      <c r="B142" s="118" t="s">
        <v>195</v>
      </c>
      <c r="C142" s="254" t="s">
        <v>196</v>
      </c>
      <c r="D142" s="255"/>
      <c r="E142" s="255"/>
      <c r="F142" s="255"/>
      <c r="G142" s="255"/>
      <c r="H142" s="255"/>
      <c r="I142" s="255"/>
      <c r="J142" s="255"/>
      <c r="K142" s="255"/>
      <c r="L142" s="256"/>
    </row>
    <row r="143" spans="1:12" ht="15" customHeight="1" x14ac:dyDescent="0.15">
      <c r="A143" s="117"/>
      <c r="B143" s="118" t="s">
        <v>80</v>
      </c>
      <c r="C143" s="254" t="s">
        <v>53</v>
      </c>
      <c r="D143" s="255"/>
      <c r="E143" s="255"/>
      <c r="F143" s="255"/>
      <c r="G143" s="255"/>
      <c r="H143" s="255"/>
      <c r="I143" s="255"/>
      <c r="J143" s="255"/>
      <c r="K143" s="255"/>
      <c r="L143" s="256"/>
    </row>
    <row r="144" spans="1:12" ht="15" customHeight="1" x14ac:dyDescent="0.15">
      <c r="A144" s="117"/>
      <c r="B144" s="118" t="s">
        <v>245</v>
      </c>
      <c r="C144" s="254" t="s">
        <v>246</v>
      </c>
      <c r="D144" s="255"/>
      <c r="E144" s="255"/>
      <c r="F144" s="255"/>
      <c r="G144" s="255"/>
      <c r="H144" s="255"/>
      <c r="I144" s="255"/>
      <c r="J144" s="255"/>
      <c r="K144" s="255"/>
      <c r="L144" s="256"/>
    </row>
    <row r="145" spans="1:12" ht="15" customHeight="1" x14ac:dyDescent="0.15">
      <c r="A145" s="117" t="s">
        <v>54</v>
      </c>
      <c r="B145" s="108"/>
      <c r="C145" s="248"/>
      <c r="D145" s="248"/>
      <c r="E145" s="248"/>
      <c r="F145" s="248"/>
      <c r="G145" s="248"/>
      <c r="H145" s="232"/>
      <c r="I145" s="232"/>
      <c r="J145" s="232"/>
      <c r="K145" s="232"/>
      <c r="L145" s="108"/>
    </row>
    <row r="146" spans="1:12" ht="15" customHeight="1" x14ac:dyDescent="0.15">
      <c r="A146" s="117"/>
      <c r="B146" s="118" t="s">
        <v>51</v>
      </c>
      <c r="C146" s="254" t="s">
        <v>199</v>
      </c>
      <c r="D146" s="255"/>
      <c r="E146" s="255"/>
      <c r="F146" s="255"/>
      <c r="G146" s="255"/>
      <c r="H146" s="255"/>
      <c r="I146" s="255"/>
      <c r="J146" s="255"/>
      <c r="K146" s="255"/>
      <c r="L146" s="256"/>
    </row>
    <row r="147" spans="1:12" ht="15" customHeight="1" x14ac:dyDescent="0.15">
      <c r="A147" s="117"/>
      <c r="B147" s="118" t="s">
        <v>7</v>
      </c>
      <c r="C147" s="254" t="s">
        <v>55</v>
      </c>
      <c r="D147" s="255"/>
      <c r="E147" s="255"/>
      <c r="F147" s="255"/>
      <c r="G147" s="255"/>
      <c r="H147" s="255"/>
      <c r="I147" s="255"/>
      <c r="J147" s="255"/>
      <c r="K147" s="255"/>
      <c r="L147" s="256"/>
    </row>
    <row r="148" spans="1:12" ht="15" customHeight="1" x14ac:dyDescent="0.15">
      <c r="A148" s="117"/>
      <c r="B148" s="250" t="s">
        <v>190</v>
      </c>
      <c r="C148" s="254" t="s">
        <v>201</v>
      </c>
      <c r="D148" s="255"/>
      <c r="E148" s="255"/>
      <c r="F148" s="255"/>
      <c r="G148" s="255"/>
      <c r="H148" s="255"/>
      <c r="I148" s="255"/>
      <c r="J148" s="255"/>
      <c r="K148" s="255"/>
      <c r="L148" s="256"/>
    </row>
    <row r="149" spans="1:12" ht="15" customHeight="1" x14ac:dyDescent="0.15">
      <c r="A149" s="117"/>
      <c r="B149" s="118" t="s">
        <v>162</v>
      </c>
      <c r="C149" s="254" t="s">
        <v>189</v>
      </c>
      <c r="D149" s="255"/>
      <c r="E149" s="255"/>
      <c r="F149" s="255"/>
      <c r="G149" s="255"/>
      <c r="H149" s="255"/>
      <c r="I149" s="255"/>
      <c r="J149" s="255"/>
      <c r="K149" s="255"/>
      <c r="L149" s="256"/>
    </row>
    <row r="150" spans="1:12" ht="15" customHeight="1" x14ac:dyDescent="0.15">
      <c r="A150" s="117"/>
      <c r="B150" s="118" t="s">
        <v>209</v>
      </c>
      <c r="C150" s="254" t="s">
        <v>202</v>
      </c>
      <c r="D150" s="255"/>
      <c r="E150" s="255"/>
      <c r="F150" s="255"/>
      <c r="G150" s="255"/>
      <c r="H150" s="255"/>
      <c r="I150" s="255"/>
      <c r="J150" s="255"/>
      <c r="K150" s="255"/>
      <c r="L150" s="256"/>
    </row>
    <row r="151" spans="1:12" ht="15" customHeight="1" x14ac:dyDescent="0.15">
      <c r="A151" s="117"/>
      <c r="B151" s="118" t="s">
        <v>99</v>
      </c>
      <c r="C151" s="254" t="s">
        <v>207</v>
      </c>
      <c r="D151" s="255"/>
      <c r="E151" s="255"/>
      <c r="F151" s="255"/>
      <c r="G151" s="255"/>
      <c r="H151" s="255"/>
      <c r="I151" s="255"/>
      <c r="J151" s="255"/>
      <c r="K151" s="255"/>
      <c r="L151" s="256"/>
    </row>
    <row r="152" spans="1:12" ht="15" customHeight="1" x14ac:dyDescent="0.15">
      <c r="A152" s="117"/>
      <c r="B152" s="118" t="s">
        <v>81</v>
      </c>
      <c r="C152" s="254" t="s">
        <v>208</v>
      </c>
      <c r="D152" s="255"/>
      <c r="E152" s="255"/>
      <c r="F152" s="255"/>
      <c r="G152" s="255"/>
      <c r="H152" s="255"/>
      <c r="I152" s="255"/>
      <c r="J152" s="255"/>
      <c r="K152" s="255"/>
      <c r="L152" s="256"/>
    </row>
    <row r="153" spans="1:12" ht="15" customHeight="1" x14ac:dyDescent="0.15">
      <c r="A153" s="117"/>
      <c r="B153" s="118" t="s">
        <v>248</v>
      </c>
      <c r="C153" s="254" t="s">
        <v>247</v>
      </c>
      <c r="D153" s="255"/>
      <c r="E153" s="255"/>
      <c r="F153" s="255"/>
      <c r="G153" s="255"/>
      <c r="H153" s="255"/>
      <c r="I153" s="255"/>
      <c r="J153" s="255"/>
      <c r="K153" s="255"/>
      <c r="L153" s="256"/>
    </row>
    <row r="154" spans="1:12" ht="15" customHeight="1" x14ac:dyDescent="0.15">
      <c r="A154" s="117" t="s">
        <v>259</v>
      </c>
      <c r="B154" s="108"/>
      <c r="C154" s="248"/>
      <c r="D154" s="248"/>
      <c r="E154" s="248"/>
      <c r="F154" s="248"/>
      <c r="G154" s="248"/>
      <c r="H154" s="232"/>
      <c r="I154" s="232"/>
      <c r="J154" s="232"/>
      <c r="K154" s="232"/>
      <c r="L154" s="108"/>
    </row>
    <row r="155" spans="1:12" ht="15" customHeight="1" x14ac:dyDescent="0.15">
      <c r="A155" s="117"/>
      <c r="B155" s="118" t="s">
        <v>51</v>
      </c>
      <c r="C155" s="254" t="s">
        <v>200</v>
      </c>
      <c r="D155" s="255"/>
      <c r="E155" s="255"/>
      <c r="F155" s="255"/>
      <c r="G155" s="255"/>
      <c r="H155" s="255"/>
      <c r="I155" s="255"/>
      <c r="J155" s="255"/>
      <c r="K155" s="255"/>
      <c r="L155" s="256"/>
    </row>
    <row r="156" spans="1:12" ht="15" customHeight="1" x14ac:dyDescent="0.15">
      <c r="A156" s="117"/>
      <c r="B156" s="118" t="s">
        <v>267</v>
      </c>
      <c r="C156" s="254" t="s">
        <v>260</v>
      </c>
      <c r="D156" s="255"/>
      <c r="E156" s="255"/>
      <c r="F156" s="255"/>
      <c r="G156" s="255"/>
      <c r="H156" s="255"/>
      <c r="I156" s="255"/>
      <c r="J156" s="255"/>
      <c r="K156" s="255"/>
      <c r="L156" s="256"/>
    </row>
    <row r="157" spans="1:12" ht="15" customHeight="1" x14ac:dyDescent="0.15">
      <c r="A157" s="117"/>
      <c r="B157" s="118" t="s">
        <v>149</v>
      </c>
      <c r="C157" s="254" t="s">
        <v>263</v>
      </c>
      <c r="D157" s="255"/>
      <c r="E157" s="255"/>
      <c r="F157" s="255"/>
      <c r="G157" s="255"/>
      <c r="H157" s="255"/>
      <c r="I157" s="255"/>
      <c r="J157" s="255"/>
      <c r="K157" s="255"/>
      <c r="L157" s="256"/>
    </row>
    <row r="158" spans="1:12" ht="15" customHeight="1" x14ac:dyDescent="0.15">
      <c r="A158" s="117"/>
      <c r="B158" s="250" t="s">
        <v>190</v>
      </c>
      <c r="C158" s="254" t="s">
        <v>201</v>
      </c>
      <c r="D158" s="255"/>
      <c r="E158" s="255"/>
      <c r="F158" s="255"/>
      <c r="G158" s="255"/>
      <c r="H158" s="255"/>
      <c r="I158" s="255"/>
      <c r="J158" s="255"/>
      <c r="K158" s="255"/>
      <c r="L158" s="256"/>
    </row>
    <row r="159" spans="1:12" ht="15" customHeight="1" x14ac:dyDescent="0.15">
      <c r="A159" s="117"/>
      <c r="B159" s="118" t="s">
        <v>162</v>
      </c>
      <c r="C159" s="254" t="s">
        <v>189</v>
      </c>
      <c r="D159" s="255"/>
      <c r="E159" s="255"/>
      <c r="F159" s="255"/>
      <c r="G159" s="255"/>
      <c r="H159" s="255"/>
      <c r="I159" s="255"/>
      <c r="J159" s="255"/>
      <c r="K159" s="255"/>
      <c r="L159" s="256"/>
    </row>
    <row r="160" spans="1:12" ht="15" customHeight="1" x14ac:dyDescent="0.15">
      <c r="A160" s="117"/>
      <c r="B160" s="118" t="s">
        <v>4</v>
      </c>
      <c r="C160" s="254" t="s">
        <v>203</v>
      </c>
      <c r="D160" s="255"/>
      <c r="E160" s="255"/>
      <c r="F160" s="255"/>
      <c r="G160" s="255"/>
      <c r="H160" s="255"/>
      <c r="I160" s="255"/>
      <c r="J160" s="255"/>
      <c r="K160" s="255"/>
      <c r="L160" s="256"/>
    </row>
    <row r="161" spans="1:12" ht="15" customHeight="1" x14ac:dyDescent="0.15">
      <c r="A161" s="117"/>
      <c r="B161" s="118" t="s">
        <v>204</v>
      </c>
      <c r="C161" s="254" t="s">
        <v>205</v>
      </c>
      <c r="D161" s="255"/>
      <c r="E161" s="255"/>
      <c r="F161" s="255"/>
      <c r="G161" s="255"/>
      <c r="H161" s="255"/>
      <c r="I161" s="255"/>
      <c r="J161" s="255"/>
      <c r="K161" s="255"/>
      <c r="L161" s="256"/>
    </row>
    <row r="162" spans="1:12" ht="15" customHeight="1" x14ac:dyDescent="0.15">
      <c r="A162" s="117"/>
      <c r="B162" s="118" t="s">
        <v>81</v>
      </c>
      <c r="C162" s="254" t="s">
        <v>261</v>
      </c>
      <c r="D162" s="255"/>
      <c r="E162" s="255"/>
      <c r="F162" s="255"/>
      <c r="G162" s="255"/>
      <c r="H162" s="255"/>
      <c r="I162" s="255"/>
      <c r="J162" s="255"/>
      <c r="K162" s="255"/>
      <c r="L162" s="256"/>
    </row>
    <row r="163" spans="1:12" ht="15" customHeight="1" x14ac:dyDescent="0.15">
      <c r="A163" s="117"/>
      <c r="B163" s="118" t="s">
        <v>249</v>
      </c>
      <c r="C163" s="254" t="s">
        <v>250</v>
      </c>
      <c r="D163" s="255"/>
      <c r="E163" s="255"/>
      <c r="F163" s="255"/>
      <c r="G163" s="255"/>
      <c r="H163" s="255"/>
      <c r="I163" s="255"/>
      <c r="J163" s="255"/>
      <c r="K163" s="255"/>
      <c r="L163" s="256"/>
    </row>
    <row r="164" spans="1:12" ht="15" customHeight="1" x14ac:dyDescent="0.15">
      <c r="A164" s="117"/>
      <c r="B164" s="108"/>
      <c r="C164" s="109"/>
      <c r="D164" s="109"/>
      <c r="E164" s="109"/>
      <c r="F164" s="109"/>
      <c r="G164" s="109"/>
      <c r="H164" s="232"/>
      <c r="I164" s="232"/>
      <c r="J164" s="232"/>
      <c r="K164" s="232"/>
      <c r="L164" s="117"/>
    </row>
    <row r="165" spans="1:12" ht="15" customHeight="1" x14ac:dyDescent="0.15">
      <c r="A165" s="117" t="s">
        <v>43</v>
      </c>
      <c r="B165" s="108"/>
      <c r="C165" s="109"/>
      <c r="D165" s="109"/>
      <c r="E165" s="109"/>
      <c r="F165" s="109"/>
      <c r="G165" s="109"/>
      <c r="H165" s="232"/>
      <c r="I165" s="232"/>
      <c r="J165" s="232"/>
      <c r="K165" s="232"/>
      <c r="L165" s="117"/>
    </row>
    <row r="166" spans="1:12" ht="15" customHeight="1" x14ac:dyDescent="0.15">
      <c r="A166" s="117"/>
      <c r="B166" s="283" t="s">
        <v>297</v>
      </c>
      <c r="C166" s="283"/>
      <c r="D166" s="283"/>
      <c r="E166" s="283"/>
      <c r="F166" s="283"/>
      <c r="G166" s="283"/>
      <c r="H166" s="283"/>
      <c r="I166" s="283"/>
      <c r="J166" s="283"/>
      <c r="K166" s="283"/>
      <c r="L166" s="283"/>
    </row>
    <row r="167" spans="1:12" ht="15" customHeight="1" x14ac:dyDescent="0.15">
      <c r="A167" s="117"/>
      <c r="B167" s="283" t="s">
        <v>269</v>
      </c>
      <c r="C167" s="283"/>
      <c r="D167" s="283"/>
      <c r="E167" s="283"/>
      <c r="F167" s="283"/>
      <c r="G167" s="283"/>
      <c r="H167" s="283"/>
      <c r="I167" s="283"/>
      <c r="J167" s="283"/>
      <c r="K167" s="283"/>
      <c r="L167" s="283"/>
    </row>
    <row r="168" spans="1:12" ht="15" customHeight="1" x14ac:dyDescent="0.15">
      <c r="A168" s="117"/>
      <c r="B168" s="283" t="s">
        <v>287</v>
      </c>
      <c r="C168" s="283"/>
      <c r="D168" s="283"/>
      <c r="E168" s="283"/>
      <c r="F168" s="283"/>
      <c r="G168" s="283"/>
      <c r="H168" s="283"/>
      <c r="I168" s="283"/>
      <c r="J168" s="283"/>
      <c r="K168" s="283"/>
      <c r="L168" s="283"/>
    </row>
    <row r="169" spans="1:12" ht="15" customHeight="1" x14ac:dyDescent="0.15">
      <c r="A169" s="117"/>
      <c r="B169" s="283" t="s">
        <v>139</v>
      </c>
      <c r="C169" s="283"/>
      <c r="D169" s="283"/>
      <c r="E169" s="283"/>
      <c r="F169" s="283"/>
      <c r="G169" s="283"/>
      <c r="H169" s="283"/>
      <c r="I169" s="283"/>
      <c r="J169" s="283"/>
      <c r="K169" s="283"/>
      <c r="L169" s="283"/>
    </row>
    <row r="170" spans="1:12" ht="15" customHeight="1" x14ac:dyDescent="0.15">
      <c r="A170" s="117"/>
      <c r="B170" s="285" t="s">
        <v>306</v>
      </c>
      <c r="C170" s="283"/>
      <c r="D170" s="283"/>
      <c r="E170" s="283"/>
      <c r="F170" s="283"/>
      <c r="G170" s="283"/>
      <c r="H170" s="283"/>
      <c r="I170" s="283"/>
      <c r="J170" s="283"/>
      <c r="K170" s="283"/>
      <c r="L170" s="283"/>
    </row>
    <row r="171" spans="1:12" ht="15" customHeight="1" x14ac:dyDescent="0.15">
      <c r="A171" s="117"/>
      <c r="B171" s="283"/>
      <c r="C171" s="283"/>
      <c r="D171" s="283"/>
      <c r="E171" s="283"/>
      <c r="F171" s="283"/>
      <c r="G171" s="283"/>
      <c r="H171" s="283"/>
      <c r="I171" s="283"/>
      <c r="J171" s="283"/>
      <c r="K171" s="283"/>
      <c r="L171" s="283"/>
    </row>
    <row r="172" spans="1:12" ht="15" customHeight="1" x14ac:dyDescent="0.15">
      <c r="B172" s="64"/>
      <c r="C172" s="65"/>
      <c r="D172" s="65"/>
      <c r="E172" s="65"/>
      <c r="F172" s="65"/>
      <c r="G172" s="65"/>
      <c r="H172" s="76"/>
      <c r="I172" s="76"/>
      <c r="J172" s="76"/>
      <c r="K172" s="76"/>
    </row>
    <row r="173" spans="1:12" ht="15" customHeight="1" x14ac:dyDescent="0.15">
      <c r="B173" s="64"/>
      <c r="C173" s="65"/>
      <c r="D173" s="65"/>
      <c r="E173" s="65"/>
      <c r="F173" s="65"/>
      <c r="G173" s="65"/>
      <c r="H173" s="76"/>
      <c r="I173" s="76"/>
      <c r="J173" s="76"/>
      <c r="K173" s="76"/>
    </row>
    <row r="174" spans="1:12" ht="20.25" customHeight="1" x14ac:dyDescent="0.15"/>
  </sheetData>
  <sheetProtection formatCells="0" formatRows="0" insertRows="0" selectLockedCells="1"/>
  <protectedRanges>
    <protectedRange sqref="A167:L65512 A44:E44 G44:L44 G10:L10 A25:D25 A10:D10 G25:L25 A33:E33 G33:L33 A11:L11 A26:L26 B5:E5 B8:C9 D7:L9 E4:G5 A45:L45 B6:C6 A4:A9 B4:D4 A34:L34 A23:L24 A12:D22 H12:L12 A31:L32 A27:D30 H27:L30 A42:L43 A35:D41 H35:L41 A50:L51 A46:D49 H46:L49 A86:B105 D86:G105 C86:C93 I17:L22 I14:K16 H4:L6 A82:G85 H83:L105 I13:L13 H13:H22 A106:L166 A1:L3" name="範囲1"/>
    <protectedRange sqref="A61 A62:L63 A56:C60 A55:B55 A64:B64 D64:G64 A65:G81" name="範囲1_8_1"/>
    <protectedRange sqref="B61:C61" name="範囲1_3_1"/>
    <protectedRange sqref="I55:L61 E55:G60" name="範囲1_8"/>
    <protectedRange sqref="I61:L61 E61:G61" name="範囲1_3"/>
    <protectedRange sqref="L14:L16" name="範囲1_4"/>
  </protectedRanges>
  <mergeCells count="21">
    <mergeCell ref="C89:L89"/>
    <mergeCell ref="C90:L90"/>
    <mergeCell ref="C91:L91"/>
    <mergeCell ref="C1:K1"/>
    <mergeCell ref="A1:B1"/>
    <mergeCell ref="E33:G33"/>
    <mergeCell ref="E10:G10"/>
    <mergeCell ref="E25:G25"/>
    <mergeCell ref="H62:L62"/>
    <mergeCell ref="E44:G44"/>
    <mergeCell ref="E57:I57"/>
    <mergeCell ref="B86:L86"/>
    <mergeCell ref="B171:L171"/>
    <mergeCell ref="C92:L92"/>
    <mergeCell ref="B167:L167"/>
    <mergeCell ref="C93:L93"/>
    <mergeCell ref="C94:L94"/>
    <mergeCell ref="B170:L170"/>
    <mergeCell ref="B169:L169"/>
    <mergeCell ref="B168:L168"/>
    <mergeCell ref="B166:L166"/>
  </mergeCells>
  <phoneticPr fontId="1"/>
  <dataValidations disablePrompts="1" count="9">
    <dataValidation type="list" allowBlank="1" showInputMessage="1" showErrorMessage="1" sqref="H62 H50:H51 N52:N54" xr:uid="{00000000-0002-0000-0600-000000000000}">
      <formula1>"A.受賞,B.表彰,C.標準化の採択,D.その他"</formula1>
    </dataValidation>
    <dataValidation type="list" allowBlank="1" showInputMessage="1" showErrorMessage="1" sqref="H27:H30" xr:uid="{00000000-0002-0000-0600-000001000000}">
      <formula1>"I.標準化提案,J.標準化採択"</formula1>
    </dataValidation>
    <dataValidation imeMode="hiragana" allowBlank="1" showInputMessage="1" showErrorMessage="1" sqref="I35:L41 I27:L30 I12:L22" xr:uid="{00000000-0002-0000-0600-000002000000}"/>
    <dataValidation type="date" errorStyle="warning" imeMode="halfAlpha" allowBlank="1" showInputMessage="1" showErrorMessage="1" errorTitle="日付" error="2010/10/31 の形式で入力してください" sqref="B56:B62 B50:B54" xr:uid="{00000000-0002-0000-0600-000003000000}">
      <formula1>36617</formula1>
      <formula2>43921</formula2>
    </dataValidation>
    <dataValidation type="list" allowBlank="1" showInputMessage="1" showErrorMessage="1" sqref="H35:H41" xr:uid="{00000000-0002-0000-0600-000004000000}">
      <formula1>"K.プレスリリース,L.報道,M.展示会"</formula1>
    </dataValidation>
    <dataValidation allowBlank="1" showInputMessage="1" sqref="I55:I56 I58:I61" xr:uid="{00000000-0002-0000-0600-000005000000}"/>
    <dataValidation type="list" allowBlank="1" showInputMessage="1" showErrorMessage="1" sqref="E12:G22 E27:G30 E35:G41 E46:G49" xr:uid="{00000000-0002-0000-0600-000006000000}">
      <formula1>"〇"</formula1>
    </dataValidation>
    <dataValidation type="list" allowBlank="1" showInputMessage="1" showErrorMessage="1" sqref="H46:H49" xr:uid="{00000000-0002-0000-0600-000007000000}">
      <formula1>"N.受賞,O.表彰,P.成果の実施,Q.その他"</formula1>
    </dataValidation>
    <dataValidation type="list" allowBlank="1" showInputMessage="1" showErrorMessage="1" sqref="H12:H22" xr:uid="{00000000-0002-0000-0600-000008000000}">
      <formula1>"A.研究論文,B.小論文,C1.査読付収録論文,C2.収録論文,D.機関誌論文,E.著書等,F.学術解説等,G.一般口頭発表,H.その他資料"</formula1>
    </dataValidation>
  </dataValidations>
  <pageMargins left="0.59055118110236227" right="0.59055118110236227" top="0.98425196850393704" bottom="0.19685039370078741" header="0.70866141732283472" footer="0.11811023622047245"/>
  <pageSetup paperSize="9" scale="61" fitToHeight="0" pageOrder="overThenDown" orientation="landscape" cellComments="asDisplayed" r:id="rId1"/>
  <headerFooter alignWithMargins="0">
    <oddFooter>&amp;C－&amp;P－</oddFooter>
  </headerFooter>
  <rowBreaks count="3" manualBreakCount="3">
    <brk id="51" max="16383" man="1"/>
    <brk id="83" max="16383" man="1"/>
    <brk id="125"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3"/>
  <sheetViews>
    <sheetView zoomScale="85" zoomScaleNormal="85" zoomScaleSheetLayoutView="80" workbookViewId="0">
      <selection activeCell="K9" sqref="K9"/>
    </sheetView>
  </sheetViews>
  <sheetFormatPr defaultRowHeight="14.25" x14ac:dyDescent="0.15"/>
  <cols>
    <col min="1" max="1" width="19.75" style="75" customWidth="1"/>
    <col min="2" max="2" width="39" style="75" customWidth="1"/>
    <col min="3" max="3" width="9" style="75"/>
    <col min="4" max="4" width="25.875" style="75" customWidth="1"/>
    <col min="5" max="5" width="9" style="75"/>
    <col min="6" max="6" width="19" style="75" customWidth="1"/>
    <col min="7" max="7" width="9" style="75"/>
    <col min="8" max="8" width="37.625" style="75" customWidth="1"/>
    <col min="9" max="16384" width="9" style="75"/>
  </cols>
  <sheetData>
    <row r="1" spans="1:15" s="74" customFormat="1" ht="15" customHeight="1" x14ac:dyDescent="0.15">
      <c r="A1" s="166" t="str">
        <f>発表区分!A3</f>
        <v>　　＜１．論文等発表＞</v>
      </c>
      <c r="B1" s="167"/>
      <c r="C1" s="167"/>
      <c r="D1" s="167"/>
      <c r="E1" s="167"/>
      <c r="F1" s="167"/>
      <c r="G1" s="167"/>
      <c r="H1" s="167"/>
      <c r="I1" s="167"/>
      <c r="J1" s="68"/>
      <c r="K1" s="68"/>
      <c r="L1" s="68"/>
      <c r="M1" s="68"/>
      <c r="N1" s="68"/>
      <c r="O1" s="68"/>
    </row>
    <row r="2" spans="1:15" s="74" customFormat="1" ht="13.5" x14ac:dyDescent="0.15">
      <c r="A2" s="168" t="str">
        <f>発表区分!B4</f>
        <v>A.研究論文</v>
      </c>
      <c r="B2" s="297" t="str">
        <f>発表区分!C4</f>
        <v>学会等の学術団体が発行もしくは編集し定期的に刊行される正式な査読過程のある学術雑誌に、正式な査読を受けて掲載されたオリジナル論文。
【例：Nature、Optics Express、Journal of Applied Physics、IEEE Transactions、信学会論文誌、など】
（注：「B.小論文」に該当するものを除きます。　「正式な査読過程」とは「ピア・レビュー」を指します。）
（注：翻訳出版された論文は「H.その他資料」に分類してください。）</v>
      </c>
      <c r="C2" s="298"/>
      <c r="D2" s="298"/>
      <c r="E2" s="298"/>
      <c r="F2" s="298"/>
      <c r="G2" s="298"/>
      <c r="H2" s="299"/>
      <c r="I2" s="258"/>
      <c r="J2" s="69"/>
      <c r="K2" s="69"/>
      <c r="L2" s="69"/>
      <c r="M2" s="69"/>
      <c r="N2" s="69"/>
      <c r="O2" s="69"/>
    </row>
    <row r="3" spans="1:15" s="74" customFormat="1" ht="13.5" x14ac:dyDescent="0.15">
      <c r="A3" s="168" t="str">
        <f>発表区分!B5</f>
        <v>B.小論文</v>
      </c>
      <c r="B3" s="297" t="str">
        <f>発表区分!C5</f>
        <v>学会等の学術団体が発行もしくは編集し定期的に刊行される正式な査読過程のある学術雑誌に掲載されたオリジナル論文で、小論文、研究速報、寄書、レター、ショートノート、等。</v>
      </c>
      <c r="C3" s="298"/>
      <c r="D3" s="298"/>
      <c r="E3" s="298"/>
      <c r="F3" s="298"/>
      <c r="G3" s="298"/>
      <c r="H3" s="299"/>
      <c r="I3" s="258"/>
      <c r="J3" s="69"/>
      <c r="K3" s="69"/>
      <c r="L3" s="69"/>
      <c r="M3" s="69"/>
      <c r="N3" s="69"/>
      <c r="O3" s="69"/>
    </row>
    <row r="4" spans="1:15" s="74" customFormat="1" ht="27" customHeight="1" x14ac:dyDescent="0.15">
      <c r="A4" s="168" t="str">
        <f>発表区分!B6</f>
        <v>C1.査読付収録論文※</v>
      </c>
      <c r="B4" s="297" t="str">
        <f>発表区分!C6</f>
        <v>学会の定期講演会、研究集会、シンポジウム等で口頭発表された後、プロシーディングとして刊行されたFull Paperに準ずる論文や予稿、論文形式のもので、査読過程が有るもの。【例：ECOC　など】</v>
      </c>
      <c r="C4" s="298"/>
      <c r="D4" s="298"/>
      <c r="E4" s="298"/>
      <c r="F4" s="298"/>
      <c r="G4" s="298"/>
      <c r="H4" s="299"/>
      <c r="I4" s="258"/>
      <c r="J4" s="69"/>
      <c r="K4" s="69"/>
      <c r="L4" s="69"/>
      <c r="M4" s="69"/>
      <c r="N4" s="69"/>
      <c r="O4" s="69"/>
    </row>
    <row r="5" spans="1:15" s="74" customFormat="1" ht="42.75" customHeight="1" x14ac:dyDescent="0.15">
      <c r="A5" s="168" t="str">
        <f>発表区分!B7</f>
        <v>C2.収録論文※</v>
      </c>
      <c r="B5" s="297" t="str">
        <f>発表区分!C7</f>
        <v xml:space="preserve">学会の定期講演会、研究集会、シンポジウム等で口頭発表された後、プロシーディングとして刊行されたFull Paperに準ずる論文や予稿、論文形式のもので、査読過程が無いもの。【例：信学会研究会　など】
基調講演、招待講演などで、査読過程が無く、プロシーディングとして刊行されるもの。 </v>
      </c>
      <c r="C5" s="298"/>
      <c r="D5" s="298"/>
      <c r="E5" s="298"/>
      <c r="F5" s="298"/>
      <c r="G5" s="298"/>
      <c r="H5" s="299"/>
      <c r="I5" s="258"/>
      <c r="J5" s="69"/>
      <c r="K5" s="69"/>
      <c r="L5" s="69"/>
      <c r="M5" s="69"/>
      <c r="N5" s="69"/>
      <c r="O5" s="69"/>
    </row>
    <row r="6" spans="1:15" s="74" customFormat="1" ht="59.25" customHeight="1" x14ac:dyDescent="0.15">
      <c r="A6" s="300" t="str">
        <f>発表区分!B13</f>
        <v>※収録論文の共通事項
◆要約等のみの場合は「G.一般口頭発表」としてください。
◆収録論文が、以降の正式な査読過程を経て学術雑誌に掲載された場合は、新規に、「A.研究論文」または「B.小論文」の区分で追加記入し、元の行の区分を「G.一般口頭発表」に変更してください。
◆C1,C2と、「G.一般口頭発表」を重複して記載しないよう、ご注意ください。</v>
      </c>
      <c r="B6" s="301"/>
      <c r="C6" s="301"/>
      <c r="D6" s="301"/>
      <c r="E6" s="301"/>
      <c r="F6" s="301"/>
      <c r="G6" s="301"/>
      <c r="H6" s="302"/>
      <c r="I6" s="258"/>
      <c r="J6" s="69"/>
      <c r="K6" s="69"/>
      <c r="L6" s="69"/>
      <c r="M6" s="69"/>
      <c r="N6" s="69"/>
      <c r="O6" s="69"/>
    </row>
    <row r="7" spans="1:15" s="74" customFormat="1" ht="13.5" x14ac:dyDescent="0.15">
      <c r="A7" s="168" t="str">
        <f>発表区分!B8</f>
        <v>D.機関誌論文</v>
      </c>
      <c r="B7" s="297" t="str">
        <f>発表区分!C8</f>
        <v>公の研究機関、企業等あるいは大学等の編集発行する論文誌、紀要などで「A.研究論文」に準ずる論文。</v>
      </c>
      <c r="C7" s="298"/>
      <c r="D7" s="298"/>
      <c r="E7" s="298"/>
      <c r="F7" s="298"/>
      <c r="G7" s="298"/>
      <c r="H7" s="299"/>
      <c r="I7" s="258"/>
      <c r="J7" s="69"/>
      <c r="K7" s="69"/>
      <c r="L7" s="69"/>
      <c r="M7" s="69"/>
      <c r="N7" s="69"/>
      <c r="O7" s="69"/>
    </row>
    <row r="8" spans="1:15" s="74" customFormat="1" ht="13.5" x14ac:dyDescent="0.15">
      <c r="A8" s="168" t="str">
        <f>発表区分!B9</f>
        <v>E.著書等</v>
      </c>
      <c r="B8" s="297" t="str">
        <f>発表区分!C9</f>
        <v>著作本全般、分担で執筆した場合、概ね１章以上を分担しているもの。
（注：他は「H.その他資料」に分類してください。）</v>
      </c>
      <c r="C8" s="298"/>
      <c r="D8" s="298"/>
      <c r="E8" s="298"/>
      <c r="F8" s="298"/>
      <c r="G8" s="298"/>
      <c r="H8" s="299"/>
      <c r="I8" s="258"/>
      <c r="J8" s="69"/>
      <c r="K8" s="69"/>
      <c r="L8" s="69"/>
      <c r="M8" s="69"/>
      <c r="N8" s="69"/>
      <c r="O8" s="69"/>
    </row>
    <row r="9" spans="1:15" s="74" customFormat="1" ht="13.5" x14ac:dyDescent="0.15">
      <c r="A9" s="168" t="str">
        <f>発表区分!B10</f>
        <v>F.学術解説等</v>
      </c>
      <c r="B9" s="297" t="str">
        <f>発表区分!C10</f>
        <v>研究論文に準ずる内容であるが、必ずしもオリジナリティを要求されない、あるいは正式な査読過程のない論文もしくは解説記事。
（注：ショートノートに準ずるものは「H．その他資料」に分類してください。）</v>
      </c>
      <c r="C9" s="298"/>
      <c r="D9" s="298"/>
      <c r="E9" s="298"/>
      <c r="F9" s="298"/>
      <c r="G9" s="298"/>
      <c r="H9" s="299"/>
      <c r="I9" s="258"/>
      <c r="J9" s="69"/>
      <c r="K9" s="69"/>
      <c r="L9" s="69"/>
      <c r="M9" s="69"/>
      <c r="N9" s="69"/>
      <c r="O9" s="69"/>
    </row>
    <row r="10" spans="1:15" s="74" customFormat="1" ht="13.5" x14ac:dyDescent="0.15">
      <c r="A10" s="168" t="str">
        <f>発表区分!B11</f>
        <v>G.一般口頭発表</v>
      </c>
      <c r="B10" s="297" t="str">
        <f>発表区分!C11</f>
        <v>学会の定期講演会、研究集会、シンポジウム、セミナー、講演会の口頭発表で、「C1 査読付収録論文」、「C2収録論文」ではないもの。
【例：信学会総合大会、信学会ソサイエティ大会、物理学会年次大会】
（注：基調講演、招待講演、依頼講演については、その旨を採録情報欄へご記入ください。）</v>
      </c>
      <c r="C10" s="298"/>
      <c r="D10" s="298"/>
      <c r="E10" s="298"/>
      <c r="F10" s="298"/>
      <c r="G10" s="298"/>
      <c r="H10" s="299"/>
      <c r="I10" s="258"/>
      <c r="J10" s="69"/>
      <c r="K10" s="69"/>
      <c r="L10" s="69"/>
      <c r="M10" s="69"/>
      <c r="N10" s="69"/>
      <c r="O10" s="69"/>
    </row>
    <row r="11" spans="1:15" s="74" customFormat="1" ht="13.5" x14ac:dyDescent="0.15">
      <c r="A11" s="168" t="str">
        <f>発表区分!B12</f>
        <v>H.その他の資料</v>
      </c>
      <c r="B11" s="297" t="str">
        <f>発表区分!C12</f>
        <v>一般商業雑誌、広報誌等に寄稿された解説、報告、紹介等を目的とした記事、他発表分類に該当しない外部発表資料。</v>
      </c>
      <c r="C11" s="298"/>
      <c r="D11" s="298"/>
      <c r="E11" s="298"/>
      <c r="F11" s="298"/>
      <c r="G11" s="298"/>
      <c r="H11" s="299"/>
      <c r="I11" s="258"/>
      <c r="J11" s="69"/>
      <c r="K11" s="69"/>
      <c r="L11" s="69"/>
      <c r="M11" s="69"/>
      <c r="N11" s="69"/>
      <c r="O11" s="69"/>
    </row>
    <row r="12" spans="1:15" x14ac:dyDescent="0.15">
      <c r="A12" s="259"/>
      <c r="B12" s="259"/>
      <c r="C12" s="259"/>
      <c r="D12" s="259"/>
      <c r="E12" s="259"/>
      <c r="F12" s="259"/>
      <c r="G12" s="259"/>
      <c r="H12" s="259"/>
      <c r="I12" s="259"/>
    </row>
    <row r="13" spans="1:15" ht="19.5" thickBot="1" x14ac:dyDescent="0.2">
      <c r="A13" s="259"/>
      <c r="B13" s="260" t="s">
        <v>178</v>
      </c>
      <c r="C13" s="259"/>
      <c r="D13" s="259"/>
      <c r="E13" s="259"/>
      <c r="F13" s="259"/>
      <c r="G13" s="259"/>
      <c r="H13" s="259"/>
      <c r="I13" s="259"/>
    </row>
    <row r="14" spans="1:15" ht="19.5" thickBot="1" x14ac:dyDescent="0.2">
      <c r="A14" s="259"/>
      <c r="B14" s="261"/>
      <c r="C14" s="259"/>
      <c r="D14" s="259"/>
      <c r="E14" s="259"/>
      <c r="F14" s="262" t="s">
        <v>214</v>
      </c>
      <c r="G14" s="263"/>
      <c r="H14" s="262" t="s">
        <v>180</v>
      </c>
      <c r="I14" s="259"/>
    </row>
    <row r="15" spans="1:15" x14ac:dyDescent="0.15">
      <c r="A15" s="259"/>
      <c r="B15" s="259"/>
      <c r="C15" s="259"/>
      <c r="D15" s="259"/>
      <c r="E15" s="259"/>
      <c r="F15" s="259"/>
      <c r="G15" s="259"/>
      <c r="H15" s="259"/>
      <c r="I15" s="259"/>
    </row>
    <row r="16" spans="1:15" ht="54" customHeight="1" x14ac:dyDescent="0.15">
      <c r="A16" s="259"/>
      <c r="B16" s="264" t="s">
        <v>218</v>
      </c>
      <c r="C16" s="265"/>
      <c r="D16" s="266" t="s">
        <v>216</v>
      </c>
      <c r="E16" s="265"/>
      <c r="F16" s="267" t="s">
        <v>25</v>
      </c>
      <c r="G16" s="259"/>
      <c r="H16" s="259"/>
      <c r="I16" s="259"/>
    </row>
    <row r="17" spans="1:9" ht="24.95" customHeight="1" x14ac:dyDescent="0.15">
      <c r="A17" s="259"/>
      <c r="B17" s="306"/>
      <c r="C17" s="259"/>
      <c r="D17" s="259"/>
      <c r="E17" s="259"/>
      <c r="F17" s="259"/>
      <c r="G17" s="259"/>
      <c r="H17" s="259"/>
      <c r="I17" s="259"/>
    </row>
    <row r="18" spans="1:9" ht="42.75" x14ac:dyDescent="0.15">
      <c r="A18" s="259"/>
      <c r="B18" s="306"/>
      <c r="C18" s="259"/>
      <c r="D18" s="268" t="s">
        <v>165</v>
      </c>
      <c r="E18" s="265"/>
      <c r="F18" s="267" t="s">
        <v>23</v>
      </c>
      <c r="G18" s="259"/>
      <c r="H18" s="259"/>
      <c r="I18" s="259"/>
    </row>
    <row r="19" spans="1:9" ht="24.95" customHeight="1" x14ac:dyDescent="0.15">
      <c r="A19" s="259"/>
      <c r="B19" s="306"/>
      <c r="C19" s="259"/>
      <c r="D19" s="259"/>
      <c r="E19" s="259"/>
      <c r="F19" s="259"/>
      <c r="G19" s="259"/>
      <c r="H19" s="259"/>
      <c r="I19" s="259"/>
    </row>
    <row r="20" spans="1:9" ht="100.5" customHeight="1" x14ac:dyDescent="0.15">
      <c r="A20" s="259"/>
      <c r="B20" s="268" t="s">
        <v>166</v>
      </c>
      <c r="C20" s="265"/>
      <c r="D20" s="264" t="s">
        <v>313</v>
      </c>
      <c r="E20" s="265"/>
      <c r="F20" s="268" t="s">
        <v>292</v>
      </c>
      <c r="G20" s="269"/>
      <c r="H20" s="303" t="s">
        <v>309</v>
      </c>
      <c r="I20" s="259"/>
    </row>
    <row r="21" spans="1:9" ht="24.75" customHeight="1" x14ac:dyDescent="0.15">
      <c r="A21" s="259"/>
      <c r="B21" s="270"/>
      <c r="C21" s="265"/>
      <c r="D21" s="271"/>
      <c r="E21" s="265"/>
      <c r="F21" s="272"/>
      <c r="G21" s="269"/>
      <c r="H21" s="304"/>
      <c r="I21" s="259"/>
    </row>
    <row r="22" spans="1:9" ht="100.5" customHeight="1" x14ac:dyDescent="0.15">
      <c r="A22" s="259"/>
      <c r="B22" s="272"/>
      <c r="C22" s="265"/>
      <c r="D22" s="264" t="s">
        <v>314</v>
      </c>
      <c r="E22" s="265"/>
      <c r="F22" s="268" t="s">
        <v>289</v>
      </c>
      <c r="G22" s="269"/>
      <c r="H22" s="305"/>
      <c r="I22" s="259"/>
    </row>
    <row r="23" spans="1:9" ht="24.95" customHeight="1" x14ac:dyDescent="0.15">
      <c r="A23" s="259"/>
      <c r="B23" s="308"/>
      <c r="C23" s="259"/>
      <c r="D23" s="259"/>
      <c r="E23" s="259"/>
      <c r="F23" s="259"/>
      <c r="G23" s="259"/>
      <c r="H23" s="259"/>
      <c r="I23" s="259"/>
    </row>
    <row r="24" spans="1:9" ht="54" customHeight="1" x14ac:dyDescent="0.15">
      <c r="A24" s="259"/>
      <c r="B24" s="307"/>
      <c r="C24" s="259"/>
      <c r="D24" s="268" t="s">
        <v>307</v>
      </c>
      <c r="E24" s="265"/>
      <c r="F24" s="267" t="s">
        <v>167</v>
      </c>
      <c r="G24" s="259"/>
      <c r="H24" s="264" t="s">
        <v>217</v>
      </c>
      <c r="I24" s="259"/>
    </row>
    <row r="25" spans="1:9" ht="24.95" customHeight="1" x14ac:dyDescent="0.15">
      <c r="A25" s="259"/>
      <c r="B25" s="309"/>
      <c r="C25" s="259"/>
      <c r="D25" s="273"/>
      <c r="E25" s="265"/>
      <c r="F25" s="259"/>
      <c r="G25" s="259"/>
      <c r="H25" s="259"/>
      <c r="I25" s="259"/>
    </row>
    <row r="26" spans="1:9" ht="59.25" customHeight="1" x14ac:dyDescent="0.15">
      <c r="A26" s="259"/>
      <c r="B26" s="268" t="s">
        <v>168</v>
      </c>
      <c r="C26" s="306"/>
      <c r="D26" s="306"/>
      <c r="E26" s="306"/>
      <c r="F26" s="267" t="s">
        <v>64</v>
      </c>
      <c r="G26" s="259"/>
      <c r="H26" s="259"/>
      <c r="I26" s="259"/>
    </row>
    <row r="27" spans="1:9" ht="20.100000000000001" customHeight="1" x14ac:dyDescent="0.15">
      <c r="A27" s="259"/>
      <c r="B27" s="307"/>
      <c r="C27" s="259"/>
      <c r="D27" s="259"/>
      <c r="E27" s="259"/>
      <c r="F27" s="259"/>
      <c r="G27" s="259"/>
      <c r="H27" s="259"/>
      <c r="I27" s="259"/>
    </row>
    <row r="28" spans="1:9" ht="20.100000000000001" customHeight="1" x14ac:dyDescent="0.15">
      <c r="A28" s="259"/>
      <c r="B28" s="307"/>
      <c r="C28" s="259"/>
      <c r="D28" s="259"/>
      <c r="E28" s="259"/>
      <c r="F28" s="259"/>
      <c r="G28" s="259"/>
      <c r="H28" s="259"/>
      <c r="I28" s="259"/>
    </row>
    <row r="29" spans="1:9" ht="20.100000000000001" customHeight="1" x14ac:dyDescent="0.15">
      <c r="A29" s="259"/>
      <c r="B29" s="307"/>
      <c r="C29" s="259"/>
      <c r="D29" s="259"/>
      <c r="E29" s="259"/>
      <c r="F29" s="259"/>
      <c r="G29" s="259"/>
      <c r="H29" s="259"/>
      <c r="I29" s="259"/>
    </row>
    <row r="30" spans="1:9" ht="28.5" x14ac:dyDescent="0.15">
      <c r="A30" s="259"/>
      <c r="B30" s="268" t="s">
        <v>169</v>
      </c>
      <c r="C30" s="306"/>
      <c r="D30" s="306"/>
      <c r="E30" s="306"/>
      <c r="F30" s="267" t="s">
        <v>96</v>
      </c>
      <c r="G30" s="259"/>
      <c r="H30" s="271"/>
      <c r="I30" s="259"/>
    </row>
    <row r="31" spans="1:9" ht="20.100000000000001" customHeight="1" x14ac:dyDescent="0.15">
      <c r="A31" s="259"/>
      <c r="B31" s="307"/>
      <c r="C31" s="259"/>
      <c r="D31" s="259"/>
      <c r="E31" s="259"/>
      <c r="F31" s="259"/>
      <c r="G31" s="259"/>
      <c r="H31" s="259"/>
      <c r="I31" s="259"/>
    </row>
    <row r="32" spans="1:9" ht="20.100000000000001" customHeight="1" x14ac:dyDescent="0.15">
      <c r="A32" s="259"/>
      <c r="B32" s="307"/>
      <c r="C32" s="259"/>
      <c r="D32" s="259"/>
      <c r="E32" s="259"/>
      <c r="F32" s="259"/>
      <c r="G32" s="259"/>
      <c r="H32" s="259"/>
      <c r="I32" s="259"/>
    </row>
    <row r="33" spans="1:9" ht="20.100000000000001" customHeight="1" x14ac:dyDescent="0.15">
      <c r="A33" s="259"/>
      <c r="B33" s="307"/>
      <c r="C33" s="259"/>
      <c r="D33" s="259"/>
      <c r="E33" s="259"/>
      <c r="F33" s="259"/>
      <c r="G33" s="259"/>
      <c r="H33" s="259"/>
      <c r="I33" s="259"/>
    </row>
    <row r="34" spans="1:9" ht="57" x14ac:dyDescent="0.15">
      <c r="A34" s="259"/>
      <c r="B34" s="268" t="s">
        <v>170</v>
      </c>
      <c r="C34" s="306"/>
      <c r="D34" s="306"/>
      <c r="E34" s="306"/>
      <c r="F34" s="267" t="s">
        <v>97</v>
      </c>
      <c r="G34" s="259"/>
      <c r="H34" s="259"/>
      <c r="I34" s="259"/>
    </row>
    <row r="35" spans="1:9" x14ac:dyDescent="0.15">
      <c r="A35" s="259"/>
      <c r="B35" s="307"/>
      <c r="C35" s="259"/>
      <c r="D35" s="259"/>
      <c r="E35" s="259"/>
      <c r="F35" s="259"/>
      <c r="G35" s="259"/>
      <c r="H35" s="259"/>
      <c r="I35" s="259"/>
    </row>
    <row r="36" spans="1:9" x14ac:dyDescent="0.15">
      <c r="A36" s="259"/>
      <c r="B36" s="307"/>
      <c r="C36" s="259"/>
      <c r="D36" s="259"/>
      <c r="E36" s="259"/>
      <c r="F36" s="259"/>
      <c r="G36" s="259"/>
      <c r="H36" s="259"/>
      <c r="I36" s="259"/>
    </row>
    <row r="37" spans="1:9" x14ac:dyDescent="0.15">
      <c r="A37" s="259"/>
      <c r="B37" s="307"/>
      <c r="C37" s="259"/>
      <c r="D37" s="259"/>
      <c r="E37" s="259"/>
      <c r="F37" s="259"/>
      <c r="G37" s="259"/>
      <c r="H37" s="259"/>
      <c r="I37" s="259"/>
    </row>
    <row r="38" spans="1:9" ht="41.25" x14ac:dyDescent="0.15">
      <c r="A38" s="259"/>
      <c r="B38" s="264" t="s">
        <v>179</v>
      </c>
      <c r="C38" s="306"/>
      <c r="D38" s="306"/>
      <c r="E38" s="306"/>
      <c r="F38" s="267" t="s">
        <v>171</v>
      </c>
      <c r="G38" s="259"/>
      <c r="H38" s="259"/>
      <c r="I38" s="259"/>
    </row>
    <row r="39" spans="1:9" x14ac:dyDescent="0.15">
      <c r="A39" s="259"/>
      <c r="B39" s="259"/>
      <c r="C39" s="259"/>
      <c r="D39" s="259"/>
      <c r="E39" s="259"/>
      <c r="F39" s="259"/>
      <c r="G39" s="259"/>
      <c r="H39" s="259"/>
      <c r="I39" s="259"/>
    </row>
    <row r="40" spans="1:9" x14ac:dyDescent="0.15">
      <c r="A40" s="259"/>
      <c r="B40" s="259"/>
      <c r="C40" s="259"/>
      <c r="D40" s="259"/>
      <c r="E40" s="259"/>
      <c r="F40" s="259"/>
      <c r="G40" s="259"/>
      <c r="H40" s="259"/>
      <c r="I40" s="259"/>
    </row>
    <row r="41" spans="1:9" x14ac:dyDescent="0.15">
      <c r="A41" s="259"/>
      <c r="B41" s="259" t="s">
        <v>277</v>
      </c>
      <c r="C41" s="259"/>
      <c r="D41" s="259"/>
      <c r="E41" s="259"/>
      <c r="F41" s="259"/>
      <c r="G41" s="259"/>
      <c r="H41" s="259"/>
      <c r="I41" s="259"/>
    </row>
    <row r="42" spans="1:9" x14ac:dyDescent="0.15">
      <c r="A42" s="259"/>
      <c r="B42" s="259"/>
      <c r="C42" s="259"/>
      <c r="D42" s="259"/>
      <c r="E42" s="259"/>
      <c r="F42" s="259"/>
      <c r="G42" s="259"/>
      <c r="H42" s="259"/>
      <c r="I42" s="259"/>
    </row>
    <row r="43" spans="1:9" x14ac:dyDescent="0.15">
      <c r="A43" s="163"/>
      <c r="B43" s="163"/>
      <c r="C43" s="163"/>
      <c r="D43" s="163"/>
      <c r="E43" s="163"/>
      <c r="F43" s="163"/>
      <c r="G43" s="163"/>
      <c r="H43" s="163"/>
      <c r="I43" s="163"/>
    </row>
  </sheetData>
  <mergeCells count="20">
    <mergeCell ref="H20:H22"/>
    <mergeCell ref="C34:E34"/>
    <mergeCell ref="B35:B37"/>
    <mergeCell ref="C38:E38"/>
    <mergeCell ref="B17:B19"/>
    <mergeCell ref="B23:B25"/>
    <mergeCell ref="C26:E26"/>
    <mergeCell ref="B27:B29"/>
    <mergeCell ref="C30:E30"/>
    <mergeCell ref="B31:B33"/>
    <mergeCell ref="B7:H7"/>
    <mergeCell ref="B8:H8"/>
    <mergeCell ref="B9:H9"/>
    <mergeCell ref="B10:H10"/>
    <mergeCell ref="B11:H11"/>
    <mergeCell ref="B2:H2"/>
    <mergeCell ref="B3:H3"/>
    <mergeCell ref="B4:H4"/>
    <mergeCell ref="B5:H5"/>
    <mergeCell ref="A6:H6"/>
  </mergeCells>
  <phoneticPr fontId="1"/>
  <pageMargins left="0.70866141732283472" right="0.70866141732283472" top="0.74803149606299213" bottom="0.74803149606299213" header="0.31496062992125984" footer="0.31496062992125984"/>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1.論文等</vt:lpstr>
      <vt:lpstr>2.標準化</vt:lpstr>
      <vt:lpstr>3.成果発信</vt:lpstr>
      <vt:lpstr>4.表彰・受賞</vt:lpstr>
      <vt:lpstr>発表区分</vt:lpstr>
      <vt:lpstr>集計</vt:lpstr>
      <vt:lpstr>入力例、記入詳細</vt:lpstr>
      <vt:lpstr> 参考_発表区分判断フロー</vt:lpstr>
      <vt:lpstr>' 参考_発表区分判断フロー'!Print_Area</vt:lpstr>
      <vt:lpstr>'1.論文等'!Print_Area</vt:lpstr>
      <vt:lpstr>'2.標準化'!Print_Area</vt:lpstr>
      <vt:lpstr>'3.成果発信'!Print_Area</vt:lpstr>
      <vt:lpstr>'4.表彰・受賞'!Print_Area</vt:lpstr>
      <vt:lpstr>集計!Print_Area</vt:lpstr>
      <vt:lpstr>'入力例、記入詳細'!Print_Area</vt:lpstr>
      <vt:lpstr>発表区分!Print_Area</vt:lpstr>
      <vt:lpstr>'1.論文等'!Print_Titles</vt:lpstr>
      <vt:lpstr>'2.標準化'!Print_Titles</vt:lpstr>
      <vt:lpstr>'3.成果発信'!Print_Titles</vt:lpstr>
      <vt:lpstr>'4.表彰・受賞'!Print_Titles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2014-08-25T23:59:54Z</dcterms:created>
  <dcterms:modified xsi:type="dcterms:W3CDTF">2019-01-09T02:56:18Z</dcterms:modified>
</cp:coreProperties>
</file>