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175" yWindow="660" windowWidth="23250" windowHeight="10665" tabRatio="707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  <sheet name="研究分担者10用" sheetId="22" r:id="rId12"/>
  </sheets>
  <definedNames>
    <definedName name="⑥課税条件選択_プルダウン">研究分担者１用!$A$23</definedName>
    <definedName name="⑦課税条件選択_プルダウン">研究分担者１用!$A$23</definedName>
    <definedName name="_xlnm.Print_Area" localSheetId="0">'課題全体　別紙１'!$A$1:$O$34</definedName>
    <definedName name="_xlnm.Print_Area" localSheetId="11">研究分担者10用!$D$25:$P$92</definedName>
    <definedName name="_xlnm.Print_Area" localSheetId="2">研究分担者１用!$D$25:$P$92</definedName>
    <definedName name="_xlnm.Print_Area" localSheetId="3">研究分担者２用!$D$25:$P$92</definedName>
    <definedName name="_xlnm.Print_Area" localSheetId="4">研究分担者３用!$D$25:$P$92</definedName>
    <definedName name="_xlnm.Print_Area" localSheetId="5">研究分担者４用!$D$25:$P$92</definedName>
    <definedName name="_xlnm.Print_Area" localSheetId="6">研究分担者５用!$D$25:$P$92</definedName>
    <definedName name="_xlnm.Print_Area" localSheetId="7">研究分担者６用!$D$25:$P$92</definedName>
    <definedName name="_xlnm.Print_Area" localSheetId="8">研究分担者７用!$D$25:$P$92</definedName>
    <definedName name="_xlnm.Print_Area" localSheetId="9">研究分担者８用!$D$25:$P$92</definedName>
    <definedName name="_xlnm.Print_Area" localSheetId="10">研究分担者９用!$D$25:$P$92</definedName>
    <definedName name="_xlnm.Print_Area" localSheetId="1">代表研究者用!$D$25:$P$92</definedName>
    <definedName name="_xlnm.Print_Titles" localSheetId="11">研究分担者10用!$18:$24</definedName>
    <definedName name="_xlnm.Print_Titles" localSheetId="2">研究分担者１用!$18:$24</definedName>
    <definedName name="_xlnm.Print_Titles" localSheetId="3">研究分担者２用!$18:$24</definedName>
    <definedName name="_xlnm.Print_Titles" localSheetId="4">研究分担者３用!$18:$24</definedName>
    <definedName name="_xlnm.Print_Titles" localSheetId="5">研究分担者４用!$18:$24</definedName>
    <definedName name="_xlnm.Print_Titles" localSheetId="6">研究分担者５用!$18:$24</definedName>
    <definedName name="_xlnm.Print_Titles" localSheetId="7">研究分担者６用!$18:$24</definedName>
    <definedName name="_xlnm.Print_Titles" localSheetId="8">研究分担者７用!$18:$24</definedName>
    <definedName name="_xlnm.Print_Titles" localSheetId="9">研究分担者８用!$18:$24</definedName>
    <definedName name="_xlnm.Print_Titles" localSheetId="10">研究分担者９用!$18:$24</definedName>
    <definedName name="_xlnm.Print_Titles" localSheetId="1">代表研究者用!$18:$24</definedName>
    <definedName name="採択番号" localSheetId="11">#REF!</definedName>
    <definedName name="採択番号" localSheetId="9">#REF!</definedName>
    <definedName name="採択番号" localSheetId="10">#REF!</definedName>
    <definedName name="採択番号">#REF!</definedName>
  </definedNames>
  <calcPr calcId="171027"/>
</workbook>
</file>

<file path=xl/calcChain.xml><?xml version="1.0" encoding="utf-8"?>
<calcChain xmlns="http://schemas.openxmlformats.org/spreadsheetml/2006/main">
  <c r="E18" i="4" l="1"/>
  <c r="E18" i="15"/>
  <c r="O83" i="22" l="1"/>
  <c r="N83" i="22"/>
  <c r="M83" i="22"/>
  <c r="L83" i="22"/>
  <c r="K83" i="22"/>
  <c r="J83" i="22"/>
  <c r="I83" i="22"/>
  <c r="H83" i="22"/>
  <c r="G83" i="22"/>
  <c r="O66" i="22"/>
  <c r="N66" i="22"/>
  <c r="M66" i="22"/>
  <c r="L66" i="22"/>
  <c r="K66" i="22"/>
  <c r="J66" i="22"/>
  <c r="I66" i="22"/>
  <c r="H66" i="22"/>
  <c r="G66" i="22"/>
  <c r="O49" i="22"/>
  <c r="N49" i="22"/>
  <c r="M49" i="22"/>
  <c r="L49" i="22"/>
  <c r="K49" i="22"/>
  <c r="J49" i="22"/>
  <c r="I49" i="22"/>
  <c r="H49" i="22"/>
  <c r="G49" i="22"/>
  <c r="O32" i="22"/>
  <c r="N32" i="22"/>
  <c r="M32" i="22"/>
  <c r="L32" i="22"/>
  <c r="K32" i="22"/>
  <c r="J32" i="22"/>
  <c r="I32" i="22"/>
  <c r="H32" i="22"/>
  <c r="G32" i="22"/>
  <c r="O83" i="21"/>
  <c r="N83" i="21"/>
  <c r="M83" i="21"/>
  <c r="L83" i="21"/>
  <c r="K83" i="21"/>
  <c r="J83" i="21"/>
  <c r="I83" i="21"/>
  <c r="H83" i="21"/>
  <c r="G83" i="21"/>
  <c r="O66" i="21"/>
  <c r="N66" i="21"/>
  <c r="M66" i="21"/>
  <c r="L66" i="21"/>
  <c r="K66" i="21"/>
  <c r="J66" i="21"/>
  <c r="I66" i="21"/>
  <c r="H66" i="21"/>
  <c r="G66" i="21"/>
  <c r="O49" i="21"/>
  <c r="N49" i="21"/>
  <c r="M49" i="21"/>
  <c r="L49" i="21"/>
  <c r="K49" i="21"/>
  <c r="J49" i="21"/>
  <c r="I49" i="21"/>
  <c r="H49" i="21"/>
  <c r="G49" i="21"/>
  <c r="O32" i="21"/>
  <c r="N32" i="21"/>
  <c r="M32" i="21"/>
  <c r="L32" i="21"/>
  <c r="K32" i="21"/>
  <c r="J32" i="21"/>
  <c r="I32" i="21"/>
  <c r="H32" i="21"/>
  <c r="G32" i="21"/>
  <c r="O83" i="20"/>
  <c r="N83" i="20"/>
  <c r="M83" i="20"/>
  <c r="L83" i="20"/>
  <c r="K83" i="20"/>
  <c r="J83" i="20"/>
  <c r="I83" i="20"/>
  <c r="H83" i="20"/>
  <c r="G83" i="20"/>
  <c r="O66" i="20"/>
  <c r="N66" i="20"/>
  <c r="M66" i="20"/>
  <c r="L66" i="20"/>
  <c r="K66" i="20"/>
  <c r="J66" i="20"/>
  <c r="I66" i="20"/>
  <c r="H66" i="20"/>
  <c r="G66" i="20"/>
  <c r="O49" i="20"/>
  <c r="N49" i="20"/>
  <c r="M49" i="20"/>
  <c r="L49" i="20"/>
  <c r="K49" i="20"/>
  <c r="J49" i="20"/>
  <c r="I49" i="20"/>
  <c r="H49" i="20"/>
  <c r="G49" i="20"/>
  <c r="O32" i="20"/>
  <c r="N32" i="20"/>
  <c r="M32" i="20"/>
  <c r="L32" i="20"/>
  <c r="K32" i="20"/>
  <c r="J32" i="20"/>
  <c r="I32" i="20"/>
  <c r="H32" i="20"/>
  <c r="G32" i="20"/>
  <c r="O83" i="19"/>
  <c r="N83" i="19"/>
  <c r="M83" i="19"/>
  <c r="L83" i="19"/>
  <c r="K83" i="19"/>
  <c r="J83" i="19"/>
  <c r="I83" i="19"/>
  <c r="H83" i="19"/>
  <c r="G83" i="19"/>
  <c r="O66" i="19"/>
  <c r="N66" i="19"/>
  <c r="M66" i="19"/>
  <c r="L66" i="19"/>
  <c r="K66" i="19"/>
  <c r="J66" i="19"/>
  <c r="I66" i="19"/>
  <c r="H66" i="19"/>
  <c r="G66" i="19"/>
  <c r="O49" i="19"/>
  <c r="N49" i="19"/>
  <c r="M49" i="19"/>
  <c r="L49" i="19"/>
  <c r="K49" i="19"/>
  <c r="J49" i="19"/>
  <c r="I49" i="19"/>
  <c r="H49" i="19"/>
  <c r="G49" i="19"/>
  <c r="O32" i="19"/>
  <c r="N32" i="19"/>
  <c r="M32" i="19"/>
  <c r="L32" i="19"/>
  <c r="K32" i="19"/>
  <c r="J32" i="19"/>
  <c r="I32" i="19"/>
  <c r="H32" i="19"/>
  <c r="G32" i="19"/>
  <c r="O83" i="18"/>
  <c r="N83" i="18"/>
  <c r="M83" i="18"/>
  <c r="L83" i="18"/>
  <c r="K83" i="18"/>
  <c r="J83" i="18"/>
  <c r="I83" i="18"/>
  <c r="H83" i="18"/>
  <c r="O66" i="18"/>
  <c r="N66" i="18"/>
  <c r="M66" i="18"/>
  <c r="L66" i="18"/>
  <c r="K66" i="18"/>
  <c r="J66" i="18"/>
  <c r="I66" i="18"/>
  <c r="H66" i="18"/>
  <c r="G66" i="18"/>
  <c r="O49" i="18"/>
  <c r="N49" i="18"/>
  <c r="M49" i="18"/>
  <c r="L49" i="18"/>
  <c r="K49" i="18"/>
  <c r="J49" i="18"/>
  <c r="I49" i="18"/>
  <c r="H49" i="18"/>
  <c r="G49" i="18"/>
  <c r="O32" i="18"/>
  <c r="N32" i="18"/>
  <c r="M32" i="18"/>
  <c r="L32" i="18"/>
  <c r="K32" i="18"/>
  <c r="J32" i="18"/>
  <c r="I32" i="18"/>
  <c r="H32" i="18"/>
  <c r="G32" i="18"/>
  <c r="H83" i="17"/>
  <c r="I83" i="17"/>
  <c r="J83" i="17"/>
  <c r="K83" i="17"/>
  <c r="L83" i="17"/>
  <c r="M83" i="17"/>
  <c r="N83" i="17"/>
  <c r="O83" i="17"/>
  <c r="G83" i="17"/>
  <c r="H66" i="17"/>
  <c r="I66" i="17"/>
  <c r="J66" i="17"/>
  <c r="K66" i="17"/>
  <c r="K67" i="17" s="1"/>
  <c r="L66" i="17"/>
  <c r="M66" i="17"/>
  <c r="N66" i="17"/>
  <c r="O66" i="17"/>
  <c r="O67" i="17" s="1"/>
  <c r="H49" i="17"/>
  <c r="I49" i="17"/>
  <c r="J49" i="17"/>
  <c r="K49" i="17"/>
  <c r="L49" i="17"/>
  <c r="M49" i="17"/>
  <c r="N49" i="17"/>
  <c r="O49" i="17"/>
  <c r="H32" i="17"/>
  <c r="I32" i="17"/>
  <c r="J32" i="17"/>
  <c r="K32" i="17"/>
  <c r="L32" i="17"/>
  <c r="M32" i="17"/>
  <c r="N32" i="17"/>
  <c r="O32" i="17"/>
  <c r="G32" i="17"/>
  <c r="H67" i="17"/>
  <c r="I67" i="17"/>
  <c r="J67" i="17"/>
  <c r="L67" i="17"/>
  <c r="M67" i="17"/>
  <c r="N67" i="17"/>
  <c r="G66" i="17"/>
  <c r="H84" i="16"/>
  <c r="I84" i="16"/>
  <c r="J84" i="16"/>
  <c r="K84" i="16"/>
  <c r="L84" i="16"/>
  <c r="M84" i="16"/>
  <c r="N84" i="16"/>
  <c r="O84" i="16"/>
  <c r="G83" i="16"/>
  <c r="H66" i="16"/>
  <c r="I66" i="16"/>
  <c r="J66" i="16"/>
  <c r="K66" i="16"/>
  <c r="L66" i="16"/>
  <c r="M66" i="16"/>
  <c r="N66" i="16"/>
  <c r="O66" i="16"/>
  <c r="G66" i="16"/>
  <c r="H49" i="16"/>
  <c r="I49" i="16"/>
  <c r="J49" i="16"/>
  <c r="K49" i="16"/>
  <c r="L49" i="16"/>
  <c r="M49" i="16"/>
  <c r="N49" i="16"/>
  <c r="O49" i="16"/>
  <c r="G49" i="16"/>
  <c r="H32" i="16"/>
  <c r="I32" i="16"/>
  <c r="J32" i="16"/>
  <c r="K32" i="16"/>
  <c r="L32" i="16"/>
  <c r="M32" i="16"/>
  <c r="N32" i="16"/>
  <c r="O32" i="16"/>
  <c r="G32" i="16"/>
  <c r="H83" i="14"/>
  <c r="I83" i="14"/>
  <c r="J83" i="14"/>
  <c r="K83" i="14"/>
  <c r="L83" i="14"/>
  <c r="M83" i="14"/>
  <c r="N83" i="14"/>
  <c r="O83" i="14"/>
  <c r="H66" i="14"/>
  <c r="I66" i="14"/>
  <c r="J66" i="14"/>
  <c r="K66" i="14"/>
  <c r="L66" i="14"/>
  <c r="M66" i="14"/>
  <c r="N66" i="14"/>
  <c r="O66" i="14"/>
  <c r="H49" i="14"/>
  <c r="I49" i="14"/>
  <c r="J49" i="14"/>
  <c r="K49" i="14"/>
  <c r="L49" i="14"/>
  <c r="M49" i="14"/>
  <c r="N49" i="14"/>
  <c r="O49" i="14"/>
  <c r="G49" i="14"/>
  <c r="H32" i="14"/>
  <c r="I32" i="14"/>
  <c r="J32" i="14"/>
  <c r="K32" i="14"/>
  <c r="L32" i="14"/>
  <c r="M32" i="14"/>
  <c r="N32" i="14"/>
  <c r="O32" i="14"/>
  <c r="G32" i="14"/>
  <c r="H83" i="15"/>
  <c r="I83" i="15"/>
  <c r="J83" i="15"/>
  <c r="K83" i="15"/>
  <c r="L83" i="15"/>
  <c r="M83" i="15"/>
  <c r="N83" i="15"/>
  <c r="O83" i="15"/>
  <c r="G83" i="15"/>
  <c r="H66" i="15"/>
  <c r="I66" i="15"/>
  <c r="J66" i="15"/>
  <c r="K66" i="15"/>
  <c r="L66" i="15"/>
  <c r="M66" i="15"/>
  <c r="N66" i="15"/>
  <c r="O66" i="15"/>
  <c r="G66" i="15"/>
  <c r="H49" i="15"/>
  <c r="I49" i="15"/>
  <c r="J49" i="15"/>
  <c r="K49" i="15"/>
  <c r="L49" i="15"/>
  <c r="M49" i="15"/>
  <c r="N49" i="15"/>
  <c r="O49" i="15"/>
  <c r="G49" i="15"/>
  <c r="H32" i="15"/>
  <c r="J32" i="15"/>
  <c r="K32" i="15"/>
  <c r="L32" i="15"/>
  <c r="M32" i="15"/>
  <c r="N32" i="15"/>
  <c r="O32" i="15"/>
  <c r="G32" i="15"/>
  <c r="H83" i="4"/>
  <c r="I83" i="4"/>
  <c r="J83" i="4"/>
  <c r="L83" i="4"/>
  <c r="M83" i="4"/>
  <c r="N83" i="4"/>
  <c r="O83" i="4"/>
  <c r="G83" i="4"/>
  <c r="H66" i="4"/>
  <c r="I66" i="4"/>
  <c r="J66" i="4"/>
  <c r="K66" i="4"/>
  <c r="L66" i="4"/>
  <c r="M66" i="4"/>
  <c r="N66" i="4"/>
  <c r="O66" i="4"/>
  <c r="G66" i="4"/>
  <c r="H49" i="4"/>
  <c r="I49" i="4"/>
  <c r="K49" i="4"/>
  <c r="L49" i="4"/>
  <c r="M49" i="4"/>
  <c r="N49" i="4"/>
  <c r="O49" i="4"/>
  <c r="G49" i="4"/>
  <c r="H32" i="4"/>
  <c r="I32" i="4"/>
  <c r="J32" i="4"/>
  <c r="K32" i="4"/>
  <c r="L32" i="4"/>
  <c r="M32" i="4"/>
  <c r="N32" i="4"/>
  <c r="O32" i="4"/>
  <c r="G32" i="4"/>
  <c r="H83" i="1"/>
  <c r="I83" i="1"/>
  <c r="J83" i="1"/>
  <c r="K83" i="1"/>
  <c r="L83" i="1"/>
  <c r="M83" i="1"/>
  <c r="N83" i="1"/>
  <c r="O83" i="1"/>
  <c r="G83" i="1"/>
  <c r="H66" i="1"/>
  <c r="I66" i="1"/>
  <c r="J66" i="1"/>
  <c r="K66" i="1"/>
  <c r="L66" i="1"/>
  <c r="M66" i="1"/>
  <c r="N66" i="1"/>
  <c r="O66" i="1"/>
  <c r="G66" i="1"/>
  <c r="H49" i="1"/>
  <c r="I49" i="1"/>
  <c r="J49" i="1"/>
  <c r="K49" i="1"/>
  <c r="L49" i="1"/>
  <c r="M49" i="1"/>
  <c r="N49" i="1"/>
  <c r="O49" i="1"/>
  <c r="E13" i="4"/>
  <c r="E13" i="15"/>
  <c r="E91" i="1"/>
  <c r="E74" i="1"/>
  <c r="E57" i="1"/>
  <c r="E58" i="1"/>
  <c r="H73" i="14" l="1"/>
  <c r="H73" i="15"/>
  <c r="H73" i="4"/>
  <c r="G73" i="14"/>
  <c r="G73" i="15"/>
  <c r="E40" i="1" l="1"/>
  <c r="E40" i="4" s="1"/>
  <c r="E5" i="3"/>
  <c r="E6" i="3"/>
  <c r="F21" i="4"/>
  <c r="F22" i="4"/>
  <c r="E4" i="3"/>
  <c r="F20" i="4"/>
  <c r="E9" i="22"/>
  <c r="E9" i="21"/>
  <c r="E9" i="20"/>
  <c r="E10" i="20"/>
  <c r="E9" i="19"/>
  <c r="E9" i="18"/>
  <c r="E9" i="17"/>
  <c r="E9" i="16"/>
  <c r="E9" i="14"/>
  <c r="E9" i="15"/>
  <c r="E9" i="4"/>
  <c r="O41" i="1"/>
  <c r="O32" i="1" s="1"/>
  <c r="O33" i="1" s="1"/>
  <c r="O35" i="1" s="1"/>
  <c r="O36" i="1" s="1"/>
  <c r="F22" i="22"/>
  <c r="F21" i="22"/>
  <c r="F20" i="22"/>
  <c r="F22" i="21"/>
  <c r="F21" i="21"/>
  <c r="F20" i="21"/>
  <c r="F22" i="20"/>
  <c r="F21" i="20"/>
  <c r="F20" i="20"/>
  <c r="F22" i="19"/>
  <c r="F21" i="19"/>
  <c r="F20" i="19"/>
  <c r="F22" i="18"/>
  <c r="F21" i="18"/>
  <c r="F20" i="18"/>
  <c r="F22" i="17"/>
  <c r="F21" i="17"/>
  <c r="F20" i="17"/>
  <c r="F22" i="16"/>
  <c r="F21" i="16"/>
  <c r="F20" i="16"/>
  <c r="F22" i="14"/>
  <c r="F21" i="14"/>
  <c r="F20" i="14"/>
  <c r="F22" i="15"/>
  <c r="F21" i="15"/>
  <c r="F20" i="15"/>
  <c r="E2" i="21"/>
  <c r="E2" i="20"/>
  <c r="E16" i="22"/>
  <c r="E15" i="22"/>
  <c r="E13" i="22"/>
  <c r="E12" i="22"/>
  <c r="E10" i="22"/>
  <c r="E8" i="22"/>
  <c r="E7" i="22"/>
  <c r="E6" i="22"/>
  <c r="E5" i="22"/>
  <c r="E4" i="22"/>
  <c r="E3" i="22"/>
  <c r="E2" i="22"/>
  <c r="E16" i="21"/>
  <c r="E15" i="21"/>
  <c r="E13" i="21"/>
  <c r="E12" i="21"/>
  <c r="E10" i="21"/>
  <c r="E8" i="21"/>
  <c r="E7" i="21"/>
  <c r="E6" i="21"/>
  <c r="E5" i="21"/>
  <c r="E4" i="21"/>
  <c r="E3" i="21"/>
  <c r="E16" i="20"/>
  <c r="E15" i="20"/>
  <c r="E13" i="20"/>
  <c r="E12" i="20"/>
  <c r="E8" i="20"/>
  <c r="E7" i="20"/>
  <c r="E6" i="20"/>
  <c r="E5" i="20"/>
  <c r="E4" i="20"/>
  <c r="E3" i="20"/>
  <c r="E16" i="19"/>
  <c r="E15" i="19"/>
  <c r="E13" i="19"/>
  <c r="E12" i="19"/>
  <c r="E10" i="19"/>
  <c r="E8" i="19"/>
  <c r="E7" i="19"/>
  <c r="E6" i="19"/>
  <c r="E5" i="19"/>
  <c r="E4" i="19"/>
  <c r="E3" i="19"/>
  <c r="E2" i="19"/>
  <c r="E16" i="18"/>
  <c r="E15" i="18"/>
  <c r="E13" i="18"/>
  <c r="E12" i="18"/>
  <c r="E10" i="18"/>
  <c r="E8" i="18"/>
  <c r="E7" i="18"/>
  <c r="E6" i="18"/>
  <c r="E5" i="18"/>
  <c r="E4" i="18"/>
  <c r="E3" i="18"/>
  <c r="E2" i="18"/>
  <c r="E16" i="17"/>
  <c r="E15" i="17"/>
  <c r="E13" i="17"/>
  <c r="E12" i="17"/>
  <c r="E10" i="17"/>
  <c r="E8" i="17"/>
  <c r="E7" i="17"/>
  <c r="E6" i="17"/>
  <c r="E5" i="17"/>
  <c r="E4" i="17"/>
  <c r="E3" i="17"/>
  <c r="E2" i="17"/>
  <c r="E16" i="16"/>
  <c r="E15" i="16"/>
  <c r="E13" i="16"/>
  <c r="E12" i="16"/>
  <c r="E10" i="16"/>
  <c r="E8" i="16"/>
  <c r="E7" i="16"/>
  <c r="E6" i="16"/>
  <c r="E5" i="16"/>
  <c r="E4" i="16"/>
  <c r="E3" i="16"/>
  <c r="E2" i="16"/>
  <c r="E16" i="14"/>
  <c r="E15" i="14"/>
  <c r="E13" i="14"/>
  <c r="E12" i="14"/>
  <c r="E10" i="14"/>
  <c r="E8" i="14"/>
  <c r="E7" i="14"/>
  <c r="E6" i="14"/>
  <c r="E5" i="14"/>
  <c r="E4" i="14"/>
  <c r="E3" i="14"/>
  <c r="E2" i="14"/>
  <c r="E16" i="15"/>
  <c r="E15" i="15"/>
  <c r="E12" i="15"/>
  <c r="E10" i="15"/>
  <c r="E8" i="15"/>
  <c r="E7" i="15"/>
  <c r="E6" i="15"/>
  <c r="E5" i="15"/>
  <c r="E4" i="15"/>
  <c r="E3" i="15"/>
  <c r="E2" i="15"/>
  <c r="E4" i="4"/>
  <c r="E5" i="4"/>
  <c r="E6" i="4"/>
  <c r="E7" i="4"/>
  <c r="E8" i="4"/>
  <c r="E10" i="4"/>
  <c r="E12" i="4"/>
  <c r="E15" i="4"/>
  <c r="E16" i="4"/>
  <c r="C25" i="3"/>
  <c r="C23" i="3"/>
  <c r="D27" i="3"/>
  <c r="D25" i="3"/>
  <c r="D23" i="3"/>
  <c r="D21" i="3"/>
  <c r="D19" i="3"/>
  <c r="D17" i="3"/>
  <c r="D15" i="3"/>
  <c r="D11" i="3"/>
  <c r="D9" i="3"/>
  <c r="D29" i="3"/>
  <c r="K41" i="1"/>
  <c r="H41" i="1"/>
  <c r="H32" i="1" s="1"/>
  <c r="H33" i="1" s="1"/>
  <c r="H35" i="1" s="1"/>
  <c r="H36" i="1" s="1"/>
  <c r="H37" i="1" s="1"/>
  <c r="D13" i="3"/>
  <c r="K15" i="3"/>
  <c r="G17" i="3"/>
  <c r="H56" i="17"/>
  <c r="H54" i="17" s="1"/>
  <c r="G27" i="3"/>
  <c r="G29" i="3"/>
  <c r="H39" i="22"/>
  <c r="I56" i="17"/>
  <c r="I39" i="22"/>
  <c r="J56" i="17"/>
  <c r="J54" i="17" s="1"/>
  <c r="J39" i="22"/>
  <c r="K56" i="17"/>
  <c r="L90" i="17" s="1"/>
  <c r="K39" i="22"/>
  <c r="O39" i="22" s="1"/>
  <c r="M23" i="3"/>
  <c r="G31" i="1"/>
  <c r="G41" i="1"/>
  <c r="G56" i="17"/>
  <c r="G39" i="22"/>
  <c r="H39" i="4"/>
  <c r="H31" i="4"/>
  <c r="H39" i="15"/>
  <c r="H31" i="15"/>
  <c r="H41" i="15"/>
  <c r="H33" i="15"/>
  <c r="H35" i="15"/>
  <c r="H39" i="14"/>
  <c r="H31" i="14"/>
  <c r="H41" i="14"/>
  <c r="H33" i="14"/>
  <c r="H35" i="14" s="1"/>
  <c r="H39" i="16"/>
  <c r="H31" i="16"/>
  <c r="H41" i="16"/>
  <c r="H33" i="16"/>
  <c r="H35" i="16" s="1"/>
  <c r="H48" i="17"/>
  <c r="H58" i="17"/>
  <c r="H50" i="17"/>
  <c r="H52" i="17"/>
  <c r="I39" i="4"/>
  <c r="I31" i="4"/>
  <c r="I39" i="15"/>
  <c r="I31" i="15"/>
  <c r="I41" i="15"/>
  <c r="I32" i="15" s="1"/>
  <c r="I33" i="15" s="1"/>
  <c r="I35" i="15" s="1"/>
  <c r="I39" i="14"/>
  <c r="I31" i="14"/>
  <c r="I41" i="14"/>
  <c r="I33" i="14"/>
  <c r="I35" i="14" s="1"/>
  <c r="I39" i="16"/>
  <c r="I31" i="16"/>
  <c r="I41" i="16"/>
  <c r="I33" i="16"/>
  <c r="I35" i="16" s="1"/>
  <c r="I48" i="17"/>
  <c r="I58" i="17"/>
  <c r="I50" i="17"/>
  <c r="I52" i="17" s="1"/>
  <c r="J39" i="4"/>
  <c r="J31" i="4"/>
  <c r="J39" i="15"/>
  <c r="J31" i="15"/>
  <c r="J41" i="15"/>
  <c r="J33" i="15"/>
  <c r="J35" i="15"/>
  <c r="J39" i="14"/>
  <c r="J31" i="14"/>
  <c r="J41" i="14"/>
  <c r="J33" i="14"/>
  <c r="J35" i="14" s="1"/>
  <c r="J39" i="16"/>
  <c r="J31" i="16"/>
  <c r="J41" i="16"/>
  <c r="J33" i="16"/>
  <c r="J35" i="16" s="1"/>
  <c r="J48" i="17"/>
  <c r="J58" i="17"/>
  <c r="J50" i="17"/>
  <c r="J52" i="17" s="1"/>
  <c r="K39" i="4"/>
  <c r="M39" i="4" s="1"/>
  <c r="K31" i="4"/>
  <c r="K39" i="15"/>
  <c r="M39" i="15" s="1"/>
  <c r="M36" i="15" s="1"/>
  <c r="M37" i="15" s="1"/>
  <c r="K31" i="15"/>
  <c r="K41" i="15"/>
  <c r="K33" i="15"/>
  <c r="K35" i="15"/>
  <c r="K39" i="14"/>
  <c r="M39" i="14" s="1"/>
  <c r="K31" i="14"/>
  <c r="K41" i="14"/>
  <c r="K33" i="14"/>
  <c r="K35" i="14" s="1"/>
  <c r="K39" i="16"/>
  <c r="L39" i="16" s="1"/>
  <c r="K31" i="16"/>
  <c r="K41" i="16"/>
  <c r="K33" i="16"/>
  <c r="K35" i="16" s="1"/>
  <c r="K48" i="17"/>
  <c r="K58" i="17"/>
  <c r="K50" i="17"/>
  <c r="K52" i="17" s="1"/>
  <c r="K53" i="17" s="1"/>
  <c r="L31" i="4"/>
  <c r="L31" i="15"/>
  <c r="L41" i="15"/>
  <c r="L33" i="15"/>
  <c r="L35" i="15"/>
  <c r="L31" i="14"/>
  <c r="L41" i="14"/>
  <c r="L33" i="14"/>
  <c r="L35" i="14" s="1"/>
  <c r="L31" i="16"/>
  <c r="L41" i="16"/>
  <c r="L33" i="16"/>
  <c r="L35" i="16" s="1"/>
  <c r="L48" i="17"/>
  <c r="L58" i="17"/>
  <c r="L50" i="17"/>
  <c r="L52" i="17" s="1"/>
  <c r="M31" i="4"/>
  <c r="M31" i="15"/>
  <c r="M41" i="15"/>
  <c r="M33" i="15"/>
  <c r="M35" i="15"/>
  <c r="M31" i="14"/>
  <c r="M41" i="14"/>
  <c r="M33" i="14"/>
  <c r="M35" i="14" s="1"/>
  <c r="M31" i="16"/>
  <c r="M41" i="16"/>
  <c r="M33" i="16"/>
  <c r="M35" i="16"/>
  <c r="M48" i="17"/>
  <c r="M58" i="17"/>
  <c r="M50" i="17"/>
  <c r="M52" i="17" s="1"/>
  <c r="N31" i="4"/>
  <c r="N31" i="15"/>
  <c r="N41" i="15"/>
  <c r="N33" i="15"/>
  <c r="N35" i="15"/>
  <c r="N31" i="14"/>
  <c r="N41" i="14"/>
  <c r="N33" i="14"/>
  <c r="N35" i="14" s="1"/>
  <c r="N31" i="16"/>
  <c r="N41" i="16"/>
  <c r="N33" i="16"/>
  <c r="N35" i="16" s="1"/>
  <c r="N48" i="17"/>
  <c r="N58" i="17"/>
  <c r="N50" i="17"/>
  <c r="N52" i="17" s="1"/>
  <c r="O31" i="4"/>
  <c r="O31" i="15"/>
  <c r="O41" i="15"/>
  <c r="O33" i="15"/>
  <c r="O35" i="15"/>
  <c r="O31" i="14"/>
  <c r="O41" i="14"/>
  <c r="O33" i="14"/>
  <c r="O35" i="14" s="1"/>
  <c r="O31" i="16"/>
  <c r="O41" i="16"/>
  <c r="O33" i="16"/>
  <c r="O35" i="16" s="1"/>
  <c r="O48" i="17"/>
  <c r="O50" i="17"/>
  <c r="O52" i="17" s="1"/>
  <c r="O58" i="17"/>
  <c r="G39" i="4"/>
  <c r="G31" i="4"/>
  <c r="G39" i="15"/>
  <c r="G31" i="15"/>
  <c r="G41" i="15"/>
  <c r="G33" i="15"/>
  <c r="G35" i="15" s="1"/>
  <c r="G39" i="14"/>
  <c r="G31" i="14"/>
  <c r="G41" i="14"/>
  <c r="G33" i="14"/>
  <c r="G35" i="14"/>
  <c r="G39" i="16"/>
  <c r="G31" i="16"/>
  <c r="G41" i="16"/>
  <c r="G33" i="16"/>
  <c r="G35" i="16" s="1"/>
  <c r="G48" i="17"/>
  <c r="G58" i="17"/>
  <c r="G49" i="17" s="1"/>
  <c r="G50" i="17" s="1"/>
  <c r="G52" i="17" s="1"/>
  <c r="K56" i="22"/>
  <c r="O56" i="22" s="1"/>
  <c r="O54" i="22" s="1"/>
  <c r="K90" i="22"/>
  <c r="J90" i="22"/>
  <c r="I90" i="22"/>
  <c r="H90" i="22"/>
  <c r="H87" i="22" s="1"/>
  <c r="G90" i="22"/>
  <c r="K73" i="22"/>
  <c r="J73" i="22"/>
  <c r="I73" i="22"/>
  <c r="H73" i="22"/>
  <c r="G73" i="22"/>
  <c r="K56" i="21"/>
  <c r="O90" i="21" s="1"/>
  <c r="K90" i="21"/>
  <c r="K87" i="21" s="1"/>
  <c r="K88" i="21" s="1"/>
  <c r="J90" i="21"/>
  <c r="I90" i="21"/>
  <c r="H90" i="21"/>
  <c r="G90" i="21"/>
  <c r="K73" i="21"/>
  <c r="K70" i="21" s="1"/>
  <c r="J73" i="21"/>
  <c r="I73" i="21"/>
  <c r="H73" i="21"/>
  <c r="G73" i="21"/>
  <c r="K56" i="20"/>
  <c r="L90" i="20" s="1"/>
  <c r="K90" i="20"/>
  <c r="J90" i="20"/>
  <c r="I90" i="20"/>
  <c r="I87" i="20" s="1"/>
  <c r="H90" i="20"/>
  <c r="G90" i="20"/>
  <c r="K73" i="20"/>
  <c r="J73" i="20"/>
  <c r="I73" i="20"/>
  <c r="H73" i="20"/>
  <c r="G73" i="20"/>
  <c r="K56" i="19"/>
  <c r="L73" i="19" s="1"/>
  <c r="K90" i="19"/>
  <c r="J90" i="19"/>
  <c r="I90" i="19"/>
  <c r="H90" i="19"/>
  <c r="G90" i="19"/>
  <c r="K73" i="19"/>
  <c r="J73" i="19"/>
  <c r="I73" i="19"/>
  <c r="H73" i="19"/>
  <c r="G73" i="19"/>
  <c r="K56" i="18"/>
  <c r="M56" i="18" s="1"/>
  <c r="K90" i="18"/>
  <c r="J90" i="18"/>
  <c r="I90" i="18"/>
  <c r="H90" i="18"/>
  <c r="G90" i="18"/>
  <c r="K73" i="18"/>
  <c r="J73" i="18"/>
  <c r="I73" i="18"/>
  <c r="H73" i="18"/>
  <c r="G73" i="18"/>
  <c r="K90" i="17"/>
  <c r="J90" i="17"/>
  <c r="I90" i="17"/>
  <c r="H90" i="17"/>
  <c r="G90" i="17"/>
  <c r="K73" i="17"/>
  <c r="J73" i="17"/>
  <c r="I73" i="17"/>
  <c r="H73" i="17"/>
  <c r="G73" i="17"/>
  <c r="K56" i="16"/>
  <c r="L56" i="16" s="1"/>
  <c r="L54" i="16" s="1"/>
  <c r="K90" i="16"/>
  <c r="J90" i="16"/>
  <c r="I90" i="16"/>
  <c r="H90" i="16"/>
  <c r="G90" i="16"/>
  <c r="K73" i="16"/>
  <c r="J73" i="16"/>
  <c r="I73" i="16"/>
  <c r="H73" i="16"/>
  <c r="G73" i="16"/>
  <c r="H92" i="16"/>
  <c r="K56" i="15"/>
  <c r="L90" i="15" s="1"/>
  <c r="K90" i="15"/>
  <c r="J90" i="15"/>
  <c r="I90" i="15"/>
  <c r="H90" i="15"/>
  <c r="G90" i="15"/>
  <c r="K73" i="15"/>
  <c r="J73" i="15"/>
  <c r="I73" i="15"/>
  <c r="K56" i="4"/>
  <c r="O73" i="4" s="1"/>
  <c r="K90" i="4"/>
  <c r="J90" i="4"/>
  <c r="I90" i="4"/>
  <c r="H90" i="4"/>
  <c r="G90" i="4"/>
  <c r="K73" i="4"/>
  <c r="J73" i="4"/>
  <c r="I73" i="4"/>
  <c r="G73" i="4"/>
  <c r="K39" i="21"/>
  <c r="O39" i="21" s="1"/>
  <c r="J39" i="21"/>
  <c r="I39" i="21"/>
  <c r="H39" i="21"/>
  <c r="G39" i="21"/>
  <c r="K39" i="20"/>
  <c r="O39" i="20" s="1"/>
  <c r="J39" i="20"/>
  <c r="I39" i="20"/>
  <c r="H39" i="20"/>
  <c r="G39" i="20"/>
  <c r="G36" i="20" s="1"/>
  <c r="G37" i="20" s="1"/>
  <c r="K39" i="19"/>
  <c r="L39" i="19" s="1"/>
  <c r="J39" i="19"/>
  <c r="I39" i="19"/>
  <c r="I36" i="19" s="1"/>
  <c r="I37" i="19" s="1"/>
  <c r="H39" i="19"/>
  <c r="G39" i="19"/>
  <c r="K39" i="18"/>
  <c r="L39" i="18" s="1"/>
  <c r="J39" i="18"/>
  <c r="I39" i="18"/>
  <c r="H39" i="18"/>
  <c r="G39" i="18"/>
  <c r="K39" i="17"/>
  <c r="M39" i="17" s="1"/>
  <c r="J39" i="17"/>
  <c r="I39" i="17"/>
  <c r="H39" i="17"/>
  <c r="G19" i="3"/>
  <c r="G39" i="17"/>
  <c r="J56" i="4"/>
  <c r="I56" i="4"/>
  <c r="I54" i="4" s="1"/>
  <c r="H56" i="4"/>
  <c r="H54" i="4" s="1"/>
  <c r="G11" i="3" s="1"/>
  <c r="G56" i="4"/>
  <c r="J56" i="15"/>
  <c r="J54" i="15" s="1"/>
  <c r="I56" i="15"/>
  <c r="H56" i="15"/>
  <c r="H54" i="15" s="1"/>
  <c r="G56" i="15"/>
  <c r="G54" i="15" s="1"/>
  <c r="K56" i="14"/>
  <c r="M56" i="14" s="1"/>
  <c r="M54" i="14" s="1"/>
  <c r="J56" i="14"/>
  <c r="I56" i="14"/>
  <c r="I54" i="14" s="1"/>
  <c r="H56" i="14"/>
  <c r="G56" i="14"/>
  <c r="G54" i="14" s="1"/>
  <c r="J56" i="16"/>
  <c r="I56" i="16"/>
  <c r="I54" i="16" s="1"/>
  <c r="H56" i="16"/>
  <c r="H54" i="16" s="1"/>
  <c r="G56" i="16"/>
  <c r="J56" i="22"/>
  <c r="I56" i="22"/>
  <c r="I54" i="22" s="1"/>
  <c r="H56" i="22"/>
  <c r="G56" i="22"/>
  <c r="G54" i="22" s="1"/>
  <c r="J56" i="21"/>
  <c r="J54" i="21" s="1"/>
  <c r="I56" i="21"/>
  <c r="I54" i="21" s="1"/>
  <c r="H56" i="21"/>
  <c r="G56" i="21"/>
  <c r="G54" i="21" s="1"/>
  <c r="J56" i="20"/>
  <c r="I56" i="20"/>
  <c r="I54" i="20" s="1"/>
  <c r="H56" i="20"/>
  <c r="G56" i="20"/>
  <c r="G54" i="20" s="1"/>
  <c r="J56" i="19"/>
  <c r="J54" i="19" s="1"/>
  <c r="I56" i="19"/>
  <c r="I54" i="19" s="1"/>
  <c r="H56" i="19"/>
  <c r="H54" i="19" s="1"/>
  <c r="G56" i="19"/>
  <c r="G54" i="19" s="1"/>
  <c r="J56" i="18"/>
  <c r="J54" i="18" s="1"/>
  <c r="I56" i="18"/>
  <c r="I54" i="18" s="1"/>
  <c r="H56" i="18"/>
  <c r="G56" i="18"/>
  <c r="G54" i="18" s="1"/>
  <c r="F21" i="3"/>
  <c r="H48" i="22"/>
  <c r="H58" i="22"/>
  <c r="H50" i="22"/>
  <c r="H52" i="22" s="1"/>
  <c r="H31" i="21"/>
  <c r="H48" i="18"/>
  <c r="H58" i="18"/>
  <c r="H50" i="18"/>
  <c r="H52" i="18"/>
  <c r="H48" i="19"/>
  <c r="H58" i="19"/>
  <c r="H50" i="19"/>
  <c r="H52" i="19" s="1"/>
  <c r="H48" i="20"/>
  <c r="H58" i="20"/>
  <c r="I31" i="1"/>
  <c r="I41" i="1"/>
  <c r="I32" i="1" s="1"/>
  <c r="I33" i="1" s="1"/>
  <c r="I35" i="1" s="1"/>
  <c r="I36" i="1" s="1"/>
  <c r="I37" i="1" s="1"/>
  <c r="I48" i="18"/>
  <c r="I58" i="18"/>
  <c r="I50" i="18"/>
  <c r="I52" i="18" s="1"/>
  <c r="I48" i="19"/>
  <c r="I58" i="19"/>
  <c r="I48" i="20"/>
  <c r="I50" i="20"/>
  <c r="I52" i="20"/>
  <c r="I58" i="20"/>
  <c r="I31" i="21"/>
  <c r="I48" i="22"/>
  <c r="I58" i="22"/>
  <c r="I50" i="22"/>
  <c r="I52" i="22"/>
  <c r="J31" i="1"/>
  <c r="J41" i="1"/>
  <c r="J32" i="1" s="1"/>
  <c r="J33" i="1" s="1"/>
  <c r="J35" i="1" s="1"/>
  <c r="J36" i="1" s="1"/>
  <c r="J48" i="18"/>
  <c r="J50" i="18"/>
  <c r="J58" i="18"/>
  <c r="J52" i="18"/>
  <c r="J48" i="19"/>
  <c r="J50" i="19"/>
  <c r="J58" i="19"/>
  <c r="J52" i="19"/>
  <c r="J48" i="20"/>
  <c r="J58" i="20"/>
  <c r="J50" i="20"/>
  <c r="J52" i="20"/>
  <c r="J31" i="21"/>
  <c r="J48" i="22"/>
  <c r="J58" i="22"/>
  <c r="J50" i="22"/>
  <c r="J52" i="22" s="1"/>
  <c r="K48" i="18"/>
  <c r="K58" i="18"/>
  <c r="K50" i="18"/>
  <c r="K52" i="18"/>
  <c r="K48" i="19"/>
  <c r="K58" i="19"/>
  <c r="K50" i="19"/>
  <c r="K52" i="19"/>
  <c r="K48" i="20"/>
  <c r="K58" i="20"/>
  <c r="K50" i="20"/>
  <c r="K52" i="20" s="1"/>
  <c r="K31" i="21"/>
  <c r="K48" i="22"/>
  <c r="K58" i="22"/>
  <c r="K50" i="22"/>
  <c r="K52" i="22" s="1"/>
  <c r="L48" i="18"/>
  <c r="L58" i="18"/>
  <c r="L50" i="18"/>
  <c r="L52" i="18"/>
  <c r="L48" i="19"/>
  <c r="L58" i="19"/>
  <c r="L50" i="19"/>
  <c r="L52" i="19" s="1"/>
  <c r="L48" i="20"/>
  <c r="L58" i="20"/>
  <c r="L50" i="20"/>
  <c r="L52" i="20"/>
  <c r="L31" i="21"/>
  <c r="L48" i="22"/>
  <c r="L58" i="22"/>
  <c r="L50" i="22"/>
  <c r="L52" i="22" s="1"/>
  <c r="M48" i="18"/>
  <c r="M50" i="18"/>
  <c r="M58" i="18"/>
  <c r="M52" i="18"/>
  <c r="M48" i="19"/>
  <c r="M58" i="19"/>
  <c r="M50" i="19"/>
  <c r="M52" i="19"/>
  <c r="M48" i="20"/>
  <c r="M58" i="20"/>
  <c r="M50" i="20"/>
  <c r="M52" i="20" s="1"/>
  <c r="M31" i="21"/>
  <c r="M48" i="22"/>
  <c r="M58" i="22"/>
  <c r="M50" i="22"/>
  <c r="M52" i="22" s="1"/>
  <c r="N48" i="18"/>
  <c r="N58" i="18"/>
  <c r="N50" i="18"/>
  <c r="N52" i="18"/>
  <c r="N48" i="19"/>
  <c r="N58" i="19"/>
  <c r="N50" i="19"/>
  <c r="N52" i="19"/>
  <c r="N48" i="20"/>
  <c r="N50" i="20"/>
  <c r="N58" i="20"/>
  <c r="N52" i="20"/>
  <c r="N31" i="21"/>
  <c r="N48" i="22"/>
  <c r="N58" i="22"/>
  <c r="O48" i="18"/>
  <c r="O58" i="18"/>
  <c r="O50" i="18"/>
  <c r="O52" i="18" s="1"/>
  <c r="O48" i="19"/>
  <c r="O58" i="19"/>
  <c r="O50" i="19"/>
  <c r="O52" i="19"/>
  <c r="O48" i="20"/>
  <c r="O58" i="20"/>
  <c r="O31" i="21"/>
  <c r="O48" i="22"/>
  <c r="O58" i="22"/>
  <c r="O50" i="22"/>
  <c r="O52" i="22"/>
  <c r="G31" i="21"/>
  <c r="G41" i="21"/>
  <c r="G33" i="21"/>
  <c r="G35" i="21"/>
  <c r="G48" i="22"/>
  <c r="G58" i="22"/>
  <c r="G48" i="18"/>
  <c r="G58" i="18"/>
  <c r="G50" i="18"/>
  <c r="G52" i="18" s="1"/>
  <c r="G48" i="19"/>
  <c r="G58" i="19"/>
  <c r="G50" i="19"/>
  <c r="G52" i="19"/>
  <c r="G48" i="20"/>
  <c r="G58" i="20"/>
  <c r="J33" i="3"/>
  <c r="L33" i="3" s="1"/>
  <c r="I33" i="3"/>
  <c r="H33" i="3"/>
  <c r="G33" i="3"/>
  <c r="F33" i="3"/>
  <c r="A1" i="4"/>
  <c r="H31" i="1"/>
  <c r="K31" i="1"/>
  <c r="L31" i="1"/>
  <c r="L41" i="1"/>
  <c r="L32" i="1" s="1"/>
  <c r="L33" i="1" s="1"/>
  <c r="L35" i="1" s="1"/>
  <c r="L36" i="1" s="1"/>
  <c r="L37" i="1" s="1"/>
  <c r="M31" i="1"/>
  <c r="M41" i="1"/>
  <c r="M32" i="1" s="1"/>
  <c r="M33" i="1" s="1"/>
  <c r="M35" i="1" s="1"/>
  <c r="M36" i="1" s="1"/>
  <c r="M37" i="1" s="1"/>
  <c r="N31" i="1"/>
  <c r="N41" i="1"/>
  <c r="N32" i="1" s="1"/>
  <c r="N33" i="1" s="1"/>
  <c r="N35" i="1" s="1"/>
  <c r="N36" i="1" s="1"/>
  <c r="N37" i="1" s="1"/>
  <c r="O31" i="1"/>
  <c r="E29" i="3"/>
  <c r="E27" i="3"/>
  <c r="E25" i="3"/>
  <c r="E23" i="3"/>
  <c r="C29" i="3"/>
  <c r="C27" i="3"/>
  <c r="E11" i="3"/>
  <c r="O92" i="22"/>
  <c r="O84" i="22"/>
  <c r="O86" i="22"/>
  <c r="N92" i="22"/>
  <c r="N84" i="22"/>
  <c r="N86" i="22" s="1"/>
  <c r="M92" i="22"/>
  <c r="L92" i="22"/>
  <c r="K92" i="22"/>
  <c r="K84" i="22"/>
  <c r="K86" i="22"/>
  <c r="J92" i="22"/>
  <c r="I92" i="22"/>
  <c r="H92" i="22"/>
  <c r="G92" i="22"/>
  <c r="G82" i="22"/>
  <c r="H82" i="22"/>
  <c r="H84" i="22"/>
  <c r="H86" i="22"/>
  <c r="H88" i="22" s="1"/>
  <c r="I82" i="22"/>
  <c r="I84" i="22"/>
  <c r="I86" i="22" s="1"/>
  <c r="I88" i="22" s="1"/>
  <c r="J82" i="22"/>
  <c r="K82" i="22"/>
  <c r="L82" i="22"/>
  <c r="L84" i="22"/>
  <c r="L86" i="22"/>
  <c r="M82" i="22"/>
  <c r="M84" i="22"/>
  <c r="M86" i="22" s="1"/>
  <c r="N82" i="22"/>
  <c r="O82" i="22"/>
  <c r="G26" i="22"/>
  <c r="H26" i="22"/>
  <c r="A77" i="22"/>
  <c r="O75" i="22"/>
  <c r="O67" i="22"/>
  <c r="O69" i="22" s="1"/>
  <c r="O71" i="22" s="1"/>
  <c r="N75" i="22"/>
  <c r="M75" i="22"/>
  <c r="L75" i="22"/>
  <c r="K75" i="22"/>
  <c r="K67" i="22"/>
  <c r="K69" i="22"/>
  <c r="J75" i="22"/>
  <c r="I75" i="22"/>
  <c r="H75" i="22"/>
  <c r="G75" i="22"/>
  <c r="G65" i="22"/>
  <c r="H65" i="22"/>
  <c r="H67" i="22"/>
  <c r="H69" i="22"/>
  <c r="I65" i="22"/>
  <c r="I67" i="22"/>
  <c r="I69" i="22"/>
  <c r="J65" i="22"/>
  <c r="J67" i="22"/>
  <c r="J69" i="22" s="1"/>
  <c r="K65" i="22"/>
  <c r="L65" i="22"/>
  <c r="M65" i="22"/>
  <c r="M67" i="22"/>
  <c r="M69" i="22"/>
  <c r="N65" i="22"/>
  <c r="N67" i="22"/>
  <c r="N69" i="22" s="1"/>
  <c r="N71" i="22" s="1"/>
  <c r="O65" i="22"/>
  <c r="A60" i="22"/>
  <c r="P48" i="22"/>
  <c r="P47" i="22"/>
  <c r="P46" i="22"/>
  <c r="P45" i="22"/>
  <c r="P44" i="22"/>
  <c r="A43" i="22"/>
  <c r="O41" i="22"/>
  <c r="N41" i="22"/>
  <c r="M41" i="22"/>
  <c r="L41" i="22"/>
  <c r="K41" i="22"/>
  <c r="J41" i="22"/>
  <c r="I41" i="22"/>
  <c r="H41" i="22"/>
  <c r="G41" i="22"/>
  <c r="E41" i="22"/>
  <c r="G31" i="22"/>
  <c r="G33" i="22"/>
  <c r="P33" i="22" s="1"/>
  <c r="H31" i="22"/>
  <c r="H33" i="22"/>
  <c r="H35" i="22" s="1"/>
  <c r="I31" i="22"/>
  <c r="I33" i="22"/>
  <c r="I35" i="22" s="1"/>
  <c r="J31" i="22"/>
  <c r="J33" i="22"/>
  <c r="J35" i="22"/>
  <c r="K31" i="22"/>
  <c r="K33" i="22"/>
  <c r="K35" i="22"/>
  <c r="L31" i="22"/>
  <c r="L33" i="22"/>
  <c r="L35" i="22" s="1"/>
  <c r="M31" i="22"/>
  <c r="M33" i="22"/>
  <c r="M35" i="22" s="1"/>
  <c r="N31" i="22"/>
  <c r="N33" i="22"/>
  <c r="N35" i="22"/>
  <c r="O31" i="22"/>
  <c r="O33" i="22"/>
  <c r="O35" i="22"/>
  <c r="P31" i="22"/>
  <c r="P30" i="22"/>
  <c r="P29" i="22"/>
  <c r="P28" i="22"/>
  <c r="P27" i="22"/>
  <c r="A26" i="22"/>
  <c r="A24" i="22"/>
  <c r="E18" i="22"/>
  <c r="A1" i="22"/>
  <c r="O92" i="21"/>
  <c r="N92" i="21"/>
  <c r="M92" i="21"/>
  <c r="M84" i="21"/>
  <c r="M86" i="21"/>
  <c r="L92" i="21"/>
  <c r="K92" i="21"/>
  <c r="J92" i="21"/>
  <c r="J84" i="21"/>
  <c r="J86" i="21" s="1"/>
  <c r="J88" i="21" s="1"/>
  <c r="I92" i="21"/>
  <c r="H92" i="21"/>
  <c r="G92" i="21"/>
  <c r="G82" i="21"/>
  <c r="G84" i="21"/>
  <c r="G86" i="21"/>
  <c r="G88" i="21" s="1"/>
  <c r="H82" i="21"/>
  <c r="H84" i="21"/>
  <c r="H86" i="21" s="1"/>
  <c r="H88" i="21" s="1"/>
  <c r="I82" i="21"/>
  <c r="J82" i="21"/>
  <c r="K82" i="21"/>
  <c r="K84" i="21"/>
  <c r="K86" i="21"/>
  <c r="L82" i="21"/>
  <c r="L84" i="21"/>
  <c r="L86" i="21" s="1"/>
  <c r="M82" i="21"/>
  <c r="N82" i="21"/>
  <c r="O82" i="21"/>
  <c r="O84" i="21"/>
  <c r="O86" i="21"/>
  <c r="G26" i="21"/>
  <c r="G77" i="21"/>
  <c r="A77" i="21"/>
  <c r="O75" i="21"/>
  <c r="N75" i="21"/>
  <c r="M75" i="21"/>
  <c r="L75" i="21"/>
  <c r="L67" i="21"/>
  <c r="L69" i="21" s="1"/>
  <c r="L71" i="21" s="1"/>
  <c r="K75" i="21"/>
  <c r="J75" i="21"/>
  <c r="I75" i="21"/>
  <c r="I67" i="21"/>
  <c r="I69" i="21"/>
  <c r="I70" i="21" s="1"/>
  <c r="I71" i="21" s="1"/>
  <c r="H75" i="21"/>
  <c r="G75" i="21"/>
  <c r="G65" i="21"/>
  <c r="G67" i="21"/>
  <c r="G69" i="21" s="1"/>
  <c r="H65" i="21"/>
  <c r="H67" i="21"/>
  <c r="H69" i="21"/>
  <c r="I65" i="21"/>
  <c r="J65" i="21"/>
  <c r="J67" i="21"/>
  <c r="J69" i="21"/>
  <c r="K65" i="21"/>
  <c r="K67" i="21"/>
  <c r="K69" i="21"/>
  <c r="K71" i="21" s="1"/>
  <c r="L65" i="21"/>
  <c r="M65" i="21"/>
  <c r="M67" i="21"/>
  <c r="M69" i="21"/>
  <c r="M71" i="21" s="1"/>
  <c r="N65" i="21"/>
  <c r="N67" i="21"/>
  <c r="N69" i="21"/>
  <c r="N71" i="21" s="1"/>
  <c r="O65" i="21"/>
  <c r="O67" i="21"/>
  <c r="O69" i="21"/>
  <c r="O71" i="21"/>
  <c r="A60" i="21"/>
  <c r="O58" i="21"/>
  <c r="N58" i="21"/>
  <c r="N50" i="21"/>
  <c r="N52" i="21" s="1"/>
  <c r="M58" i="21"/>
  <c r="L58" i="21"/>
  <c r="K58" i="21"/>
  <c r="J58" i="21"/>
  <c r="J50" i="21"/>
  <c r="J52" i="21"/>
  <c r="I58" i="21"/>
  <c r="H58" i="21"/>
  <c r="G58" i="21"/>
  <c r="E58" i="21"/>
  <c r="G48" i="21"/>
  <c r="G50" i="21"/>
  <c r="G52" i="21" s="1"/>
  <c r="H48" i="21"/>
  <c r="H50" i="21"/>
  <c r="H52" i="21" s="1"/>
  <c r="I48" i="21"/>
  <c r="I50" i="21"/>
  <c r="I52" i="21"/>
  <c r="J48" i="21"/>
  <c r="K48" i="21"/>
  <c r="K50" i="21"/>
  <c r="K52" i="21"/>
  <c r="L48" i="21"/>
  <c r="L50" i="21"/>
  <c r="L52" i="21"/>
  <c r="M48" i="21"/>
  <c r="M50" i="21"/>
  <c r="M52" i="21" s="1"/>
  <c r="N48" i="21"/>
  <c r="O48" i="21"/>
  <c r="O50" i="21"/>
  <c r="O52" i="21" s="1"/>
  <c r="P48" i="21"/>
  <c r="P47" i="21"/>
  <c r="P46" i="21"/>
  <c r="P45" i="21"/>
  <c r="P44" i="21"/>
  <c r="A43" i="21"/>
  <c r="O41" i="21"/>
  <c r="N41" i="21"/>
  <c r="N33" i="21"/>
  <c r="N35" i="21"/>
  <c r="M41" i="21"/>
  <c r="M33" i="21"/>
  <c r="M35" i="21"/>
  <c r="L41" i="21"/>
  <c r="L33" i="21"/>
  <c r="L35" i="21" s="1"/>
  <c r="K41" i="21"/>
  <c r="K33" i="21"/>
  <c r="K35" i="21" s="1"/>
  <c r="J41" i="21"/>
  <c r="J33" i="21"/>
  <c r="J35" i="21"/>
  <c r="I41" i="21"/>
  <c r="H41" i="21"/>
  <c r="H33" i="21"/>
  <c r="P33" i="21" s="1"/>
  <c r="H35" i="21"/>
  <c r="P30" i="21"/>
  <c r="P29" i="21"/>
  <c r="P28" i="21"/>
  <c r="P27" i="21"/>
  <c r="A26" i="21"/>
  <c r="A24" i="21"/>
  <c r="E18" i="21"/>
  <c r="A1" i="21"/>
  <c r="O92" i="20"/>
  <c r="N92" i="20"/>
  <c r="N84" i="20"/>
  <c r="N86" i="20"/>
  <c r="M92" i="20"/>
  <c r="L92" i="20"/>
  <c r="L84" i="20"/>
  <c r="L86" i="20"/>
  <c r="K92" i="20"/>
  <c r="K84" i="20"/>
  <c r="K86" i="20" s="1"/>
  <c r="J92" i="20"/>
  <c r="I92" i="20"/>
  <c r="H92" i="20"/>
  <c r="H84" i="20"/>
  <c r="H86" i="20"/>
  <c r="H88" i="20"/>
  <c r="G92" i="20"/>
  <c r="E92" i="20"/>
  <c r="G82" i="20"/>
  <c r="H82" i="20"/>
  <c r="I82" i="20"/>
  <c r="I84" i="20"/>
  <c r="I86" i="20"/>
  <c r="J82" i="20"/>
  <c r="J84" i="20"/>
  <c r="J86" i="20" s="1"/>
  <c r="J88" i="20" s="1"/>
  <c r="K82" i="20"/>
  <c r="L82" i="20"/>
  <c r="M82" i="20"/>
  <c r="M84" i="20"/>
  <c r="M86" i="20"/>
  <c r="N82" i="20"/>
  <c r="O82" i="20"/>
  <c r="G26" i="20"/>
  <c r="G77" i="20"/>
  <c r="A77" i="20"/>
  <c r="O75" i="20"/>
  <c r="N75" i="20"/>
  <c r="M75" i="20"/>
  <c r="M67" i="20"/>
  <c r="M69" i="20" s="1"/>
  <c r="M71" i="20" s="1"/>
  <c r="L75" i="20"/>
  <c r="K75" i="20"/>
  <c r="J75" i="20"/>
  <c r="I75" i="20"/>
  <c r="H75" i="20"/>
  <c r="G75" i="20"/>
  <c r="G65" i="20"/>
  <c r="G67" i="20"/>
  <c r="G69" i="20" s="1"/>
  <c r="G70" i="20" s="1"/>
  <c r="H65" i="20"/>
  <c r="H67" i="20"/>
  <c r="H69" i="20" s="1"/>
  <c r="I65" i="20"/>
  <c r="J65" i="20"/>
  <c r="J67" i="20"/>
  <c r="J69" i="20" s="1"/>
  <c r="K65" i="20"/>
  <c r="K67" i="20"/>
  <c r="K69" i="20"/>
  <c r="K71" i="20" s="1"/>
  <c r="L65" i="20"/>
  <c r="L67" i="20"/>
  <c r="L69" i="20"/>
  <c r="L71" i="20" s="1"/>
  <c r="M65" i="20"/>
  <c r="N65" i="20"/>
  <c r="O65" i="20"/>
  <c r="O67" i="20"/>
  <c r="O69" i="20"/>
  <c r="O71" i="20" s="1"/>
  <c r="A60" i="20"/>
  <c r="P48" i="20"/>
  <c r="P47" i="20"/>
  <c r="P46" i="20"/>
  <c r="P45" i="20"/>
  <c r="P44" i="20"/>
  <c r="A43" i="20"/>
  <c r="O41" i="20"/>
  <c r="N41" i="20"/>
  <c r="M41" i="20"/>
  <c r="M33" i="20"/>
  <c r="M35" i="20" s="1"/>
  <c r="L41" i="20"/>
  <c r="L33" i="20"/>
  <c r="L35" i="20"/>
  <c r="K41" i="20"/>
  <c r="J41" i="20"/>
  <c r="I41" i="20"/>
  <c r="H41" i="20"/>
  <c r="G41" i="20"/>
  <c r="G31" i="20"/>
  <c r="H31" i="20"/>
  <c r="H33" i="20"/>
  <c r="H35" i="20" s="1"/>
  <c r="I31" i="20"/>
  <c r="J31" i="20"/>
  <c r="J33" i="20"/>
  <c r="J35" i="20" s="1"/>
  <c r="K31" i="20"/>
  <c r="K33" i="20"/>
  <c r="K35" i="20"/>
  <c r="L31" i="20"/>
  <c r="M31" i="20"/>
  <c r="N31" i="20"/>
  <c r="N33" i="20"/>
  <c r="N35" i="20" s="1"/>
  <c r="O31" i="20"/>
  <c r="O33" i="20"/>
  <c r="O35" i="20"/>
  <c r="P30" i="20"/>
  <c r="P29" i="20"/>
  <c r="A29" i="20"/>
  <c r="P28" i="20"/>
  <c r="P27" i="20"/>
  <c r="A26" i="20"/>
  <c r="A24" i="20"/>
  <c r="E18" i="20"/>
  <c r="A1" i="20"/>
  <c r="J48" i="16"/>
  <c r="I90" i="14"/>
  <c r="I73" i="14"/>
  <c r="F8" i="3"/>
  <c r="G8" i="3"/>
  <c r="H8" i="3"/>
  <c r="I8" i="3"/>
  <c r="J8" i="3"/>
  <c r="K8" i="3"/>
  <c r="L8" i="3"/>
  <c r="M8" i="3"/>
  <c r="N8" i="3"/>
  <c r="H26" i="1"/>
  <c r="H77" i="1"/>
  <c r="G77" i="1"/>
  <c r="G60" i="1"/>
  <c r="G43" i="1"/>
  <c r="G26" i="19"/>
  <c r="H26" i="19"/>
  <c r="H77" i="19"/>
  <c r="G26" i="18"/>
  <c r="H26" i="18"/>
  <c r="I26" i="18"/>
  <c r="I60" i="18"/>
  <c r="G26" i="17"/>
  <c r="G60" i="17"/>
  <c r="G26" i="16"/>
  <c r="G77" i="16"/>
  <c r="G26" i="14"/>
  <c r="G60" i="14"/>
  <c r="G26" i="15"/>
  <c r="G77" i="15"/>
  <c r="G26" i="4"/>
  <c r="G43" i="4"/>
  <c r="K90" i="14"/>
  <c r="M90" i="14" s="1"/>
  <c r="J90" i="14"/>
  <c r="K73" i="14"/>
  <c r="O73" i="14" s="1"/>
  <c r="J73" i="14"/>
  <c r="E3" i="4"/>
  <c r="E2" i="4"/>
  <c r="O90" i="1"/>
  <c r="N90" i="1"/>
  <c r="M90" i="1"/>
  <c r="L90" i="1"/>
  <c r="O73" i="1"/>
  <c r="N73" i="1"/>
  <c r="M73" i="1"/>
  <c r="L73" i="1"/>
  <c r="O56" i="1"/>
  <c r="N56" i="1"/>
  <c r="M56" i="1"/>
  <c r="L56" i="1"/>
  <c r="G90" i="1"/>
  <c r="G73" i="1"/>
  <c r="G56" i="1"/>
  <c r="O92" i="19"/>
  <c r="N92" i="19"/>
  <c r="N84" i="19"/>
  <c r="N86" i="19"/>
  <c r="M92" i="19"/>
  <c r="L92" i="19"/>
  <c r="K92" i="19"/>
  <c r="J92" i="19"/>
  <c r="J84" i="19"/>
  <c r="J86" i="19"/>
  <c r="J88" i="19" s="1"/>
  <c r="I92" i="19"/>
  <c r="H92" i="19"/>
  <c r="G92" i="19"/>
  <c r="E92" i="19"/>
  <c r="O82" i="19"/>
  <c r="O84" i="19"/>
  <c r="O86" i="19"/>
  <c r="N82" i="19"/>
  <c r="M82" i="19"/>
  <c r="M84" i="19"/>
  <c r="M86" i="19"/>
  <c r="L82" i="19"/>
  <c r="L84" i="19"/>
  <c r="L86" i="19"/>
  <c r="K82" i="19"/>
  <c r="K84" i="19"/>
  <c r="K86" i="19" s="1"/>
  <c r="J82" i="19"/>
  <c r="I82" i="19"/>
  <c r="I84" i="19"/>
  <c r="I86" i="19" s="1"/>
  <c r="I88" i="19" s="1"/>
  <c r="H82" i="19"/>
  <c r="H84" i="19"/>
  <c r="H86" i="19" s="1"/>
  <c r="H88" i="19" s="1"/>
  <c r="G82" i="19"/>
  <c r="G84" i="19"/>
  <c r="G86" i="19"/>
  <c r="O75" i="19"/>
  <c r="N75" i="19"/>
  <c r="M75" i="19"/>
  <c r="L75" i="19"/>
  <c r="L67" i="19"/>
  <c r="L69" i="19"/>
  <c r="L71" i="19"/>
  <c r="K75" i="19"/>
  <c r="J75" i="19"/>
  <c r="I75" i="19"/>
  <c r="H75" i="19"/>
  <c r="H67" i="19"/>
  <c r="H69" i="19" s="1"/>
  <c r="G75" i="19"/>
  <c r="O65" i="19"/>
  <c r="N65" i="19"/>
  <c r="N67" i="19"/>
  <c r="N69" i="19"/>
  <c r="M65" i="19"/>
  <c r="L65" i="19"/>
  <c r="K65" i="19"/>
  <c r="J65" i="19"/>
  <c r="J67" i="19"/>
  <c r="J69" i="19"/>
  <c r="I65" i="19"/>
  <c r="H65" i="19"/>
  <c r="G65" i="19"/>
  <c r="E58" i="19"/>
  <c r="P47" i="19"/>
  <c r="P46" i="19"/>
  <c r="P45" i="19"/>
  <c r="P44" i="19"/>
  <c r="O41" i="19"/>
  <c r="O33" i="19"/>
  <c r="O35" i="19"/>
  <c r="N41" i="19"/>
  <c r="M41" i="19"/>
  <c r="L41" i="19"/>
  <c r="K41" i="19"/>
  <c r="K33" i="19"/>
  <c r="K35" i="19" s="1"/>
  <c r="J41" i="19"/>
  <c r="I41" i="19"/>
  <c r="H41" i="19"/>
  <c r="G41" i="19"/>
  <c r="O31" i="19"/>
  <c r="N31" i="19"/>
  <c r="N33" i="19"/>
  <c r="N35" i="19" s="1"/>
  <c r="M31" i="19"/>
  <c r="M33" i="19"/>
  <c r="M35" i="19"/>
  <c r="L31" i="19"/>
  <c r="L33" i="19"/>
  <c r="L35" i="19"/>
  <c r="K31" i="19"/>
  <c r="J31" i="19"/>
  <c r="J33" i="19"/>
  <c r="J35" i="19"/>
  <c r="I31" i="19"/>
  <c r="I33" i="19"/>
  <c r="I35" i="19"/>
  <c r="H31" i="19"/>
  <c r="H33" i="19"/>
  <c r="H35" i="19" s="1"/>
  <c r="G31" i="19"/>
  <c r="P30" i="19"/>
  <c r="P29" i="19"/>
  <c r="P28" i="19"/>
  <c r="P27" i="19"/>
  <c r="O92" i="18"/>
  <c r="N92" i="18"/>
  <c r="M92" i="18"/>
  <c r="M84" i="18"/>
  <c r="M86" i="18" s="1"/>
  <c r="L92" i="18"/>
  <c r="K92" i="18"/>
  <c r="J92" i="18"/>
  <c r="I92" i="18"/>
  <c r="H92" i="18"/>
  <c r="G92" i="18"/>
  <c r="G83" i="18" s="1"/>
  <c r="G84" i="18"/>
  <c r="G86" i="18" s="1"/>
  <c r="G88" i="18" s="1"/>
  <c r="O82" i="18"/>
  <c r="O84" i="18"/>
  <c r="O86" i="18" s="1"/>
  <c r="N82" i="18"/>
  <c r="M82" i="18"/>
  <c r="L82" i="18"/>
  <c r="K82" i="18"/>
  <c r="J82" i="18"/>
  <c r="I82" i="18"/>
  <c r="I84" i="18"/>
  <c r="I86" i="18" s="1"/>
  <c r="I88" i="18" s="1"/>
  <c r="H82" i="18"/>
  <c r="G82" i="18"/>
  <c r="O75" i="18"/>
  <c r="N75" i="18"/>
  <c r="M75" i="18"/>
  <c r="L75" i="18"/>
  <c r="L67" i="18"/>
  <c r="L69" i="18" s="1"/>
  <c r="L71" i="18" s="1"/>
  <c r="K75" i="18"/>
  <c r="J75" i="18"/>
  <c r="I75" i="18"/>
  <c r="H75" i="18"/>
  <c r="G75" i="18"/>
  <c r="E75" i="18"/>
  <c r="O65" i="18"/>
  <c r="N65" i="18"/>
  <c r="N67" i="18"/>
  <c r="N69" i="18"/>
  <c r="N71" i="18" s="1"/>
  <c r="M65" i="18"/>
  <c r="L65" i="18"/>
  <c r="K65" i="18"/>
  <c r="J65" i="18"/>
  <c r="J67" i="18"/>
  <c r="J69" i="18" s="1"/>
  <c r="I65" i="18"/>
  <c r="H65" i="18"/>
  <c r="H67" i="18"/>
  <c r="H69" i="18" s="1"/>
  <c r="G65" i="18"/>
  <c r="E58" i="18"/>
  <c r="P47" i="18"/>
  <c r="P46" i="18"/>
  <c r="P45" i="18"/>
  <c r="P44" i="18"/>
  <c r="O41" i="18"/>
  <c r="O33" i="18"/>
  <c r="O35" i="18" s="1"/>
  <c r="N41" i="18"/>
  <c r="M41" i="18"/>
  <c r="M33" i="18"/>
  <c r="M35" i="18" s="1"/>
  <c r="L41" i="18"/>
  <c r="K41" i="18"/>
  <c r="K33" i="18"/>
  <c r="K35" i="18" s="1"/>
  <c r="J41" i="18"/>
  <c r="I41" i="18"/>
  <c r="I33" i="18"/>
  <c r="I35" i="18" s="1"/>
  <c r="H41" i="18"/>
  <c r="G41" i="18"/>
  <c r="E41" i="18"/>
  <c r="O31" i="18"/>
  <c r="N31" i="18"/>
  <c r="N33" i="18"/>
  <c r="N35" i="18" s="1"/>
  <c r="M31" i="18"/>
  <c r="L31" i="18"/>
  <c r="L33" i="18"/>
  <c r="L35" i="18" s="1"/>
  <c r="K31" i="18"/>
  <c r="J31" i="18"/>
  <c r="J33" i="18"/>
  <c r="J35" i="18" s="1"/>
  <c r="I31" i="18"/>
  <c r="H31" i="18"/>
  <c r="H33" i="18"/>
  <c r="H35" i="18" s="1"/>
  <c r="G31" i="18"/>
  <c r="P30" i="18"/>
  <c r="P29" i="18"/>
  <c r="P28" i="18"/>
  <c r="P27" i="18"/>
  <c r="O92" i="17"/>
  <c r="O84" i="17"/>
  <c r="O86" i="17" s="1"/>
  <c r="N92" i="17"/>
  <c r="M92" i="17"/>
  <c r="L92" i="17"/>
  <c r="L84" i="17"/>
  <c r="L86" i="17" s="1"/>
  <c r="K92" i="17"/>
  <c r="J92" i="17"/>
  <c r="I92" i="17"/>
  <c r="H92" i="17"/>
  <c r="G92" i="17"/>
  <c r="E92" i="17"/>
  <c r="O82" i="17"/>
  <c r="N82" i="17"/>
  <c r="N84" i="17"/>
  <c r="N86" i="17" s="1"/>
  <c r="M82" i="17"/>
  <c r="L82" i="17"/>
  <c r="K82" i="17"/>
  <c r="J82" i="17"/>
  <c r="J84" i="17"/>
  <c r="J86" i="17" s="1"/>
  <c r="J88" i="17" s="1"/>
  <c r="I82" i="17"/>
  <c r="H82" i="17"/>
  <c r="H84" i="17"/>
  <c r="H86" i="17" s="1"/>
  <c r="H88" i="17" s="1"/>
  <c r="G82" i="17"/>
  <c r="O75" i="17"/>
  <c r="N75" i="17"/>
  <c r="N69" i="17"/>
  <c r="M75" i="17"/>
  <c r="L75" i="17"/>
  <c r="K75" i="17"/>
  <c r="J75" i="17"/>
  <c r="I75" i="17"/>
  <c r="H75" i="17"/>
  <c r="G75" i="17"/>
  <c r="O65" i="17"/>
  <c r="O69" i="17"/>
  <c r="O71" i="17" s="1"/>
  <c r="N65" i="17"/>
  <c r="M65" i="17"/>
  <c r="L65" i="17"/>
  <c r="K65" i="17"/>
  <c r="J65" i="17"/>
  <c r="I65" i="17"/>
  <c r="H65" i="17"/>
  <c r="G65" i="17"/>
  <c r="G67" i="17"/>
  <c r="G69" i="17"/>
  <c r="E58" i="17"/>
  <c r="P47" i="17"/>
  <c r="P46" i="17"/>
  <c r="P45" i="17"/>
  <c r="P44" i="17"/>
  <c r="O41" i="17"/>
  <c r="O33" i="17"/>
  <c r="O35" i="17" s="1"/>
  <c r="N41" i="17"/>
  <c r="M41" i="17"/>
  <c r="L41" i="17"/>
  <c r="K41" i="17"/>
  <c r="K33" i="17"/>
  <c r="K35" i="17" s="1"/>
  <c r="J41" i="17"/>
  <c r="I41" i="17"/>
  <c r="H41" i="17"/>
  <c r="G41" i="17"/>
  <c r="O31" i="17"/>
  <c r="N31" i="17"/>
  <c r="M31" i="17"/>
  <c r="L31" i="17"/>
  <c r="L33" i="17"/>
  <c r="L35" i="17" s="1"/>
  <c r="K31" i="17"/>
  <c r="J31" i="17"/>
  <c r="I31" i="17"/>
  <c r="P31" i="17"/>
  <c r="H31" i="17"/>
  <c r="H33" i="17"/>
  <c r="H35" i="17" s="1"/>
  <c r="G31" i="17"/>
  <c r="P30" i="17"/>
  <c r="P29" i="17"/>
  <c r="P28" i="17"/>
  <c r="P27" i="17"/>
  <c r="O92" i="16"/>
  <c r="N92" i="16"/>
  <c r="M92" i="16"/>
  <c r="L92" i="16"/>
  <c r="K92" i="16"/>
  <c r="J92" i="16"/>
  <c r="I92" i="16"/>
  <c r="G92" i="16"/>
  <c r="O82" i="16"/>
  <c r="O83" i="16"/>
  <c r="O86" i="16"/>
  <c r="N82" i="16"/>
  <c r="M82" i="16"/>
  <c r="M83" i="16"/>
  <c r="M86" i="16"/>
  <c r="L82" i="16"/>
  <c r="K82" i="16"/>
  <c r="K83" i="16"/>
  <c r="K86" i="16"/>
  <c r="J82" i="16"/>
  <c r="I82" i="16"/>
  <c r="H82" i="16"/>
  <c r="H83" i="16"/>
  <c r="G82" i="16"/>
  <c r="O75" i="16"/>
  <c r="N75" i="16"/>
  <c r="M75" i="16"/>
  <c r="L75" i="16"/>
  <c r="L67" i="16"/>
  <c r="L69" i="16"/>
  <c r="L71" i="16" s="1"/>
  <c r="K75" i="16"/>
  <c r="J75" i="16"/>
  <c r="I75" i="16"/>
  <c r="H75" i="16"/>
  <c r="G75" i="16"/>
  <c r="O65" i="16"/>
  <c r="O67" i="16"/>
  <c r="O69" i="16"/>
  <c r="O71" i="16" s="1"/>
  <c r="N65" i="16"/>
  <c r="N67" i="16"/>
  <c r="N69" i="16" s="1"/>
  <c r="N71" i="16" s="1"/>
  <c r="M65" i="16"/>
  <c r="M67" i="16"/>
  <c r="M69" i="16" s="1"/>
  <c r="M71" i="16" s="1"/>
  <c r="L65" i="16"/>
  <c r="K65" i="16"/>
  <c r="K67" i="16"/>
  <c r="K69" i="16" s="1"/>
  <c r="K71" i="16" s="1"/>
  <c r="J65" i="16"/>
  <c r="J67" i="16"/>
  <c r="J69" i="16" s="1"/>
  <c r="I65" i="16"/>
  <c r="H65" i="16"/>
  <c r="G65" i="16"/>
  <c r="G67" i="16"/>
  <c r="G69" i="16"/>
  <c r="O58" i="16"/>
  <c r="N58" i="16"/>
  <c r="M58" i="16"/>
  <c r="L58" i="16"/>
  <c r="K58" i="16"/>
  <c r="J58" i="16"/>
  <c r="I58" i="16"/>
  <c r="H58" i="16"/>
  <c r="G58" i="16"/>
  <c r="E58" i="16"/>
  <c r="O48" i="16"/>
  <c r="O50" i="16"/>
  <c r="O52" i="16"/>
  <c r="N48" i="16"/>
  <c r="N50" i="16"/>
  <c r="N52" i="16" s="1"/>
  <c r="M48" i="16"/>
  <c r="M50" i="16"/>
  <c r="M52" i="16" s="1"/>
  <c r="L48" i="16"/>
  <c r="L50" i="16"/>
  <c r="L52" i="16" s="1"/>
  <c r="K48" i="16"/>
  <c r="K50" i="16"/>
  <c r="K52" i="16" s="1"/>
  <c r="J50" i="16"/>
  <c r="J52" i="16" s="1"/>
  <c r="I48" i="16"/>
  <c r="I50" i="16"/>
  <c r="I52" i="16" s="1"/>
  <c r="H48" i="16"/>
  <c r="H50" i="16"/>
  <c r="H52" i="16" s="1"/>
  <c r="G48" i="16"/>
  <c r="P47" i="16"/>
  <c r="P46" i="16"/>
  <c r="P45" i="16"/>
  <c r="P44" i="16"/>
  <c r="E41" i="16"/>
  <c r="P30" i="16"/>
  <c r="P29" i="16"/>
  <c r="P28" i="16"/>
  <c r="P27" i="16"/>
  <c r="O92" i="14"/>
  <c r="N92" i="14"/>
  <c r="N84" i="14"/>
  <c r="N86" i="14" s="1"/>
  <c r="M92" i="14"/>
  <c r="L92" i="14"/>
  <c r="K92" i="14"/>
  <c r="J92" i="14"/>
  <c r="J84" i="14"/>
  <c r="J86" i="14" s="1"/>
  <c r="J88" i="14" s="1"/>
  <c r="I92" i="14"/>
  <c r="H92" i="14"/>
  <c r="G92" i="14"/>
  <c r="G83" i="14" s="1"/>
  <c r="G84" i="14" s="1"/>
  <c r="G86" i="14" s="1"/>
  <c r="G88" i="14" s="1"/>
  <c r="O82" i="14"/>
  <c r="O84" i="14"/>
  <c r="O86" i="14"/>
  <c r="N82" i="14"/>
  <c r="M82" i="14"/>
  <c r="M84" i="14"/>
  <c r="M86" i="14" s="1"/>
  <c r="L82" i="14"/>
  <c r="L84" i="14"/>
  <c r="L86" i="14"/>
  <c r="K82" i="14"/>
  <c r="K84" i="14"/>
  <c r="K86" i="14" s="1"/>
  <c r="J82" i="14"/>
  <c r="I82" i="14"/>
  <c r="I84" i="14"/>
  <c r="I86" i="14" s="1"/>
  <c r="I88" i="14" s="1"/>
  <c r="H82" i="14"/>
  <c r="H84" i="14"/>
  <c r="H86" i="14" s="1"/>
  <c r="H88" i="14" s="1"/>
  <c r="G82" i="14"/>
  <c r="O75" i="14"/>
  <c r="N75" i="14"/>
  <c r="M75" i="14"/>
  <c r="L75" i="14"/>
  <c r="K75" i="14"/>
  <c r="J75" i="14"/>
  <c r="I75" i="14"/>
  <c r="I67" i="14"/>
  <c r="I69" i="14"/>
  <c r="H75" i="14"/>
  <c r="G75" i="14"/>
  <c r="G66" i="14" s="1"/>
  <c r="O65" i="14"/>
  <c r="O67" i="14"/>
  <c r="O69" i="14" s="1"/>
  <c r="O71" i="14" s="1"/>
  <c r="N65" i="14"/>
  <c r="M65" i="14"/>
  <c r="L65" i="14"/>
  <c r="K65" i="14"/>
  <c r="K67" i="14"/>
  <c r="K69" i="14" s="1"/>
  <c r="K71" i="14" s="1"/>
  <c r="J65" i="14"/>
  <c r="I65" i="14"/>
  <c r="H65" i="14"/>
  <c r="G65" i="14"/>
  <c r="G67" i="14"/>
  <c r="G69" i="14" s="1"/>
  <c r="G70" i="14" s="1"/>
  <c r="G71" i="14" s="1"/>
  <c r="O58" i="14"/>
  <c r="N58" i="14"/>
  <c r="M58" i="14"/>
  <c r="L58" i="14"/>
  <c r="K58" i="14"/>
  <c r="J58" i="14"/>
  <c r="I58" i="14"/>
  <c r="H58" i="14"/>
  <c r="G58" i="14"/>
  <c r="E58" i="14"/>
  <c r="O48" i="14"/>
  <c r="O50" i="14"/>
  <c r="O52" i="14"/>
  <c r="N48" i="14"/>
  <c r="N50" i="14"/>
  <c r="N52" i="14" s="1"/>
  <c r="M48" i="14"/>
  <c r="M50" i="14"/>
  <c r="M52" i="14" s="1"/>
  <c r="L48" i="14"/>
  <c r="L50" i="14"/>
  <c r="L52" i="14" s="1"/>
  <c r="K48" i="14"/>
  <c r="K50" i="14"/>
  <c r="K52" i="14" s="1"/>
  <c r="J48" i="14"/>
  <c r="J50" i="14"/>
  <c r="J52" i="14" s="1"/>
  <c r="I48" i="14"/>
  <c r="I50" i="14"/>
  <c r="I52" i="14" s="1"/>
  <c r="H48" i="14"/>
  <c r="H50" i="14"/>
  <c r="H52" i="14" s="1"/>
  <c r="G48" i="14"/>
  <c r="P47" i="14"/>
  <c r="P46" i="14"/>
  <c r="P45" i="14"/>
  <c r="P44" i="14"/>
  <c r="E41" i="14"/>
  <c r="P30" i="14"/>
  <c r="P29" i="14"/>
  <c r="P28" i="14"/>
  <c r="P27" i="14"/>
  <c r="O92" i="15"/>
  <c r="O84" i="15"/>
  <c r="O86" i="15"/>
  <c r="N92" i="15"/>
  <c r="M92" i="15"/>
  <c r="L92" i="15"/>
  <c r="K92" i="15"/>
  <c r="J92" i="15"/>
  <c r="I92" i="15"/>
  <c r="H92" i="15"/>
  <c r="G92" i="15"/>
  <c r="E92" i="15"/>
  <c r="O82" i="15"/>
  <c r="N82" i="15"/>
  <c r="M82" i="15"/>
  <c r="L82" i="15"/>
  <c r="K82" i="15"/>
  <c r="K84" i="15"/>
  <c r="K86" i="15"/>
  <c r="J82" i="15"/>
  <c r="I82" i="15"/>
  <c r="H82" i="15"/>
  <c r="G82" i="15"/>
  <c r="G84" i="15"/>
  <c r="G86" i="15" s="1"/>
  <c r="G88" i="15" s="1"/>
  <c r="O75" i="15"/>
  <c r="N75" i="15"/>
  <c r="M75" i="15"/>
  <c r="L75" i="15"/>
  <c r="K75" i="15"/>
  <c r="J75" i="15"/>
  <c r="I75" i="15"/>
  <c r="H75" i="15"/>
  <c r="H67" i="15"/>
  <c r="H69" i="15" s="1"/>
  <c r="H70" i="15" s="1"/>
  <c r="H71" i="15" s="1"/>
  <c r="G75" i="15"/>
  <c r="O65" i="15"/>
  <c r="N65" i="15"/>
  <c r="M65" i="15"/>
  <c r="L65" i="15"/>
  <c r="L67" i="15"/>
  <c r="L69" i="15" s="1"/>
  <c r="L71" i="15" s="1"/>
  <c r="K65" i="15"/>
  <c r="J65" i="15"/>
  <c r="I65" i="15"/>
  <c r="H65" i="15"/>
  <c r="G65" i="15"/>
  <c r="O58" i="15"/>
  <c r="N58" i="15"/>
  <c r="M58" i="15"/>
  <c r="L58" i="15"/>
  <c r="K58" i="15"/>
  <c r="J58" i="15"/>
  <c r="I58" i="15"/>
  <c r="I50" i="15"/>
  <c r="I52" i="15"/>
  <c r="H58" i="15"/>
  <c r="G58" i="15"/>
  <c r="O48" i="15"/>
  <c r="O50" i="15"/>
  <c r="O52" i="15" s="1"/>
  <c r="N48" i="15"/>
  <c r="M48" i="15"/>
  <c r="M50" i="15"/>
  <c r="M52" i="15" s="1"/>
  <c r="L48" i="15"/>
  <c r="L50" i="15"/>
  <c r="L52" i="15" s="1"/>
  <c r="K48" i="15"/>
  <c r="K50" i="15"/>
  <c r="K52" i="15" s="1"/>
  <c r="J48" i="15"/>
  <c r="I48" i="15"/>
  <c r="H48" i="15"/>
  <c r="G48" i="15"/>
  <c r="P47" i="15"/>
  <c r="P46" i="15"/>
  <c r="P45" i="15"/>
  <c r="P44" i="15"/>
  <c r="P30" i="15"/>
  <c r="P29" i="15"/>
  <c r="P28" i="15"/>
  <c r="P27" i="15"/>
  <c r="H84" i="15"/>
  <c r="H86" i="15" s="1"/>
  <c r="H88" i="15" s="1"/>
  <c r="J84" i="15"/>
  <c r="J86" i="15"/>
  <c r="L84" i="15"/>
  <c r="L86" i="15"/>
  <c r="N84" i="15"/>
  <c r="N86" i="15"/>
  <c r="H67" i="14"/>
  <c r="H69" i="14" s="1"/>
  <c r="J67" i="14"/>
  <c r="J69" i="14" s="1"/>
  <c r="L67" i="14"/>
  <c r="L69" i="14" s="1"/>
  <c r="L71" i="14" s="1"/>
  <c r="N67" i="14"/>
  <c r="N69" i="14" s="1"/>
  <c r="N71" i="14" s="1"/>
  <c r="H86" i="16"/>
  <c r="H88" i="16" s="1"/>
  <c r="J83" i="16"/>
  <c r="J86" i="16"/>
  <c r="L83" i="16"/>
  <c r="L86" i="16"/>
  <c r="N83" i="16"/>
  <c r="N86" i="16"/>
  <c r="H69" i="17"/>
  <c r="H70" i="17" s="1"/>
  <c r="H71" i="17" s="1"/>
  <c r="J69" i="17"/>
  <c r="L69" i="17"/>
  <c r="L71" i="17" s="1"/>
  <c r="E75" i="17"/>
  <c r="H84" i="18"/>
  <c r="H86" i="18" s="1"/>
  <c r="H88" i="18" s="1"/>
  <c r="J84" i="18"/>
  <c r="J86" i="18"/>
  <c r="J88" i="18"/>
  <c r="L84" i="18"/>
  <c r="L86" i="18" s="1"/>
  <c r="N84" i="18"/>
  <c r="N86" i="18"/>
  <c r="E75" i="19"/>
  <c r="I67" i="18"/>
  <c r="I69" i="18"/>
  <c r="K67" i="18"/>
  <c r="K69" i="18" s="1"/>
  <c r="K71" i="18" s="1"/>
  <c r="O67" i="18"/>
  <c r="O69" i="18"/>
  <c r="O71" i="18" s="1"/>
  <c r="G84" i="17"/>
  <c r="G86" i="17" s="1"/>
  <c r="G88" i="17" s="1"/>
  <c r="I84" i="17"/>
  <c r="I86" i="17" s="1"/>
  <c r="I88" i="17" s="1"/>
  <c r="K84" i="17"/>
  <c r="K86" i="17" s="1"/>
  <c r="M84" i="17"/>
  <c r="M86" i="17" s="1"/>
  <c r="K84" i="18"/>
  <c r="K86" i="18" s="1"/>
  <c r="M67" i="18"/>
  <c r="M69" i="18"/>
  <c r="I67" i="16"/>
  <c r="I69" i="16" s="1"/>
  <c r="G67" i="19"/>
  <c r="G69" i="19"/>
  <c r="I67" i="19"/>
  <c r="I69" i="19"/>
  <c r="K67" i="19"/>
  <c r="K69" i="19"/>
  <c r="K71" i="19" s="1"/>
  <c r="M67" i="19"/>
  <c r="M69" i="19"/>
  <c r="M71" i="19"/>
  <c r="O67" i="19"/>
  <c r="O69" i="19" s="1"/>
  <c r="O71" i="19" s="1"/>
  <c r="I69" i="17"/>
  <c r="K69" i="17"/>
  <c r="K71" i="17" s="1"/>
  <c r="M69" i="17"/>
  <c r="G33" i="17"/>
  <c r="G67" i="15"/>
  <c r="G69" i="15" s="1"/>
  <c r="G70" i="15" s="1"/>
  <c r="G71" i="15" s="1"/>
  <c r="I67" i="15"/>
  <c r="I69" i="15" s="1"/>
  <c r="K67" i="15"/>
  <c r="K69" i="15" s="1"/>
  <c r="K71" i="15" s="1"/>
  <c r="M67" i="15"/>
  <c r="M69" i="15" s="1"/>
  <c r="M71" i="15" s="1"/>
  <c r="O67" i="15"/>
  <c r="O69" i="15" s="1"/>
  <c r="O71" i="15" s="1"/>
  <c r="E41" i="19"/>
  <c r="P32" i="19"/>
  <c r="J50" i="15"/>
  <c r="J52" i="15" s="1"/>
  <c r="N50" i="15"/>
  <c r="N52" i="15" s="1"/>
  <c r="P31" i="15"/>
  <c r="N71" i="19"/>
  <c r="G88" i="19"/>
  <c r="P31" i="19"/>
  <c r="P48" i="19"/>
  <c r="P31" i="18"/>
  <c r="P49" i="18"/>
  <c r="P48" i="18"/>
  <c r="P48" i="17"/>
  <c r="P31" i="16"/>
  <c r="J88" i="16"/>
  <c r="G50" i="16"/>
  <c r="G52" i="16" s="1"/>
  <c r="P48" i="16"/>
  <c r="P32" i="14"/>
  <c r="P31" i="14"/>
  <c r="G50" i="14"/>
  <c r="G52" i="14" s="1"/>
  <c r="P48" i="14"/>
  <c r="P48" i="15"/>
  <c r="P49" i="17"/>
  <c r="G33" i="19"/>
  <c r="G35" i="19" s="1"/>
  <c r="P35" i="19" s="1"/>
  <c r="P33" i="19"/>
  <c r="P32" i="16"/>
  <c r="G35" i="17"/>
  <c r="G50" i="15"/>
  <c r="P32" i="15"/>
  <c r="O92" i="1"/>
  <c r="N92" i="1"/>
  <c r="M92" i="1"/>
  <c r="L92" i="1"/>
  <c r="L82" i="1"/>
  <c r="L84" i="1"/>
  <c r="L86" i="1" s="1"/>
  <c r="K92" i="1"/>
  <c r="J92" i="1"/>
  <c r="I92" i="1"/>
  <c r="H92" i="1"/>
  <c r="H82" i="1"/>
  <c r="H84" i="1"/>
  <c r="H86" i="1" s="1"/>
  <c r="H88" i="1" s="1"/>
  <c r="G92" i="1"/>
  <c r="O82" i="1"/>
  <c r="N82" i="1"/>
  <c r="M82" i="1"/>
  <c r="K82" i="1"/>
  <c r="J82" i="1"/>
  <c r="I82" i="1"/>
  <c r="G82" i="1"/>
  <c r="O75" i="1"/>
  <c r="N75" i="1"/>
  <c r="N65" i="1"/>
  <c r="N67" i="1"/>
  <c r="N69" i="1" s="1"/>
  <c r="M75" i="1"/>
  <c r="L75" i="1"/>
  <c r="K75" i="1"/>
  <c r="J75" i="1"/>
  <c r="I75" i="1"/>
  <c r="H75" i="1"/>
  <c r="G75" i="1"/>
  <c r="O65" i="1"/>
  <c r="M65" i="1"/>
  <c r="L65" i="1"/>
  <c r="K65" i="1"/>
  <c r="J65" i="1"/>
  <c r="I65" i="1"/>
  <c r="H65" i="1"/>
  <c r="G65" i="1"/>
  <c r="O58" i="1"/>
  <c r="O48" i="1"/>
  <c r="O50" i="1"/>
  <c r="O52" i="1" s="1"/>
  <c r="N58" i="1"/>
  <c r="M58" i="1"/>
  <c r="L58" i="1"/>
  <c r="K58" i="1"/>
  <c r="K48" i="1"/>
  <c r="J58" i="1"/>
  <c r="I58" i="1"/>
  <c r="H58" i="1"/>
  <c r="H48" i="1"/>
  <c r="H50" i="1"/>
  <c r="H52" i="1" s="1"/>
  <c r="G58" i="1"/>
  <c r="N48" i="1"/>
  <c r="M48" i="1"/>
  <c r="L48" i="1"/>
  <c r="J48" i="1"/>
  <c r="I48" i="1"/>
  <c r="G48" i="1"/>
  <c r="G49" i="1" s="1"/>
  <c r="G50" i="1" s="1"/>
  <c r="G52" i="1" s="1"/>
  <c r="G53" i="1" s="1"/>
  <c r="O41" i="4"/>
  <c r="O33" i="4"/>
  <c r="O35" i="4"/>
  <c r="N41" i="4"/>
  <c r="N33" i="4"/>
  <c r="N35" i="4" s="1"/>
  <c r="M41" i="4"/>
  <c r="M33" i="4"/>
  <c r="M35" i="4" s="1"/>
  <c r="L41" i="4"/>
  <c r="L33" i="4"/>
  <c r="L35" i="4" s="1"/>
  <c r="K41" i="4"/>
  <c r="K33" i="4"/>
  <c r="K35" i="4" s="1"/>
  <c r="J41" i="4"/>
  <c r="J33" i="4"/>
  <c r="J35" i="4" s="1"/>
  <c r="I41" i="4"/>
  <c r="I33" i="4"/>
  <c r="I35" i="4" s="1"/>
  <c r="H41" i="4"/>
  <c r="H33" i="4"/>
  <c r="H35" i="4" s="1"/>
  <c r="G41" i="4"/>
  <c r="O58" i="4"/>
  <c r="N58" i="4"/>
  <c r="M58" i="4"/>
  <c r="L58" i="4"/>
  <c r="K58" i="4"/>
  <c r="J58" i="4"/>
  <c r="I58" i="4"/>
  <c r="H58" i="4"/>
  <c r="G58" i="4"/>
  <c r="E58" i="4" s="1"/>
  <c r="O75" i="4"/>
  <c r="N75" i="4"/>
  <c r="M75" i="4"/>
  <c r="L75" i="4"/>
  <c r="K75" i="4"/>
  <c r="J75" i="4"/>
  <c r="I75" i="4"/>
  <c r="H75" i="4"/>
  <c r="G75" i="4"/>
  <c r="E75" i="4"/>
  <c r="O92" i="4"/>
  <c r="N92" i="4"/>
  <c r="M92" i="4"/>
  <c r="L92" i="4"/>
  <c r="L84" i="4"/>
  <c r="L86" i="4" s="1"/>
  <c r="K92" i="4"/>
  <c r="K83" i="4" s="1"/>
  <c r="K84" i="4" s="1"/>
  <c r="K86" i="4" s="1"/>
  <c r="J92" i="4"/>
  <c r="I92" i="4"/>
  <c r="H92" i="4"/>
  <c r="H84" i="4"/>
  <c r="H86" i="4" s="1"/>
  <c r="G92" i="4"/>
  <c r="P30" i="1"/>
  <c r="P29" i="1"/>
  <c r="P28" i="1"/>
  <c r="P27" i="1"/>
  <c r="K84" i="1"/>
  <c r="K86" i="1" s="1"/>
  <c r="K87" i="1" s="1"/>
  <c r="G52" i="15"/>
  <c r="O82" i="4"/>
  <c r="N82" i="4"/>
  <c r="M82" i="4"/>
  <c r="L82" i="4"/>
  <c r="K82" i="4"/>
  <c r="J82" i="4"/>
  <c r="I82" i="4"/>
  <c r="H82" i="4"/>
  <c r="G82" i="4"/>
  <c r="O65" i="4"/>
  <c r="O67" i="4"/>
  <c r="O69" i="4" s="1"/>
  <c r="O71" i="4" s="1"/>
  <c r="N65" i="4"/>
  <c r="N67" i="4"/>
  <c r="N69" i="4" s="1"/>
  <c r="N71" i="4" s="1"/>
  <c r="M65" i="4"/>
  <c r="M67" i="4"/>
  <c r="M69" i="4" s="1"/>
  <c r="M71" i="4" s="1"/>
  <c r="L65" i="4"/>
  <c r="L67" i="4"/>
  <c r="L69" i="4" s="1"/>
  <c r="L71" i="4" s="1"/>
  <c r="K65" i="4"/>
  <c r="K67" i="4"/>
  <c r="K69" i="4" s="1"/>
  <c r="K71" i="4" s="1"/>
  <c r="J65" i="4"/>
  <c r="J67" i="4"/>
  <c r="J69" i="4" s="1"/>
  <c r="I65" i="4"/>
  <c r="I67" i="4"/>
  <c r="I69" i="4"/>
  <c r="H65" i="4"/>
  <c r="H67" i="4"/>
  <c r="H69" i="4" s="1"/>
  <c r="H70" i="4" s="1"/>
  <c r="G65" i="4"/>
  <c r="G67" i="4"/>
  <c r="G69" i="4" s="1"/>
  <c r="O48" i="4"/>
  <c r="O50" i="4"/>
  <c r="O52" i="4"/>
  <c r="N48" i="4"/>
  <c r="N50" i="4"/>
  <c r="N52" i="4" s="1"/>
  <c r="M48" i="4"/>
  <c r="M50" i="4"/>
  <c r="M52" i="4" s="1"/>
  <c r="L48" i="4"/>
  <c r="L50" i="4"/>
  <c r="L52" i="4" s="1"/>
  <c r="K48" i="4"/>
  <c r="K50" i="4"/>
  <c r="K52" i="4" s="1"/>
  <c r="J48" i="4"/>
  <c r="J49" i="4" s="1"/>
  <c r="J50" i="4" s="1"/>
  <c r="J52" i="4" s="1"/>
  <c r="I48" i="4"/>
  <c r="I50" i="4"/>
  <c r="I52" i="4" s="1"/>
  <c r="H48" i="4"/>
  <c r="H50" i="4"/>
  <c r="H52" i="4" s="1"/>
  <c r="G48" i="4"/>
  <c r="P31" i="4"/>
  <c r="P44" i="1"/>
  <c r="P45" i="1"/>
  <c r="P46" i="1"/>
  <c r="P47" i="1"/>
  <c r="P47" i="4"/>
  <c r="P46" i="4"/>
  <c r="P45" i="4"/>
  <c r="P44" i="4"/>
  <c r="P30" i="4"/>
  <c r="P29" i="4"/>
  <c r="P28" i="4"/>
  <c r="P27" i="4"/>
  <c r="E18" i="19"/>
  <c r="E18" i="18"/>
  <c r="E18" i="17"/>
  <c r="N84" i="4"/>
  <c r="N86" i="4" s="1"/>
  <c r="I84" i="4"/>
  <c r="I86" i="4" s="1"/>
  <c r="I88" i="4" s="1"/>
  <c r="J84" i="4"/>
  <c r="J86" i="4"/>
  <c r="J88" i="4" s="1"/>
  <c r="M84" i="4"/>
  <c r="M86" i="4" s="1"/>
  <c r="O84" i="4"/>
  <c r="O86" i="4" s="1"/>
  <c r="E18" i="16"/>
  <c r="E18" i="14"/>
  <c r="C9" i="3"/>
  <c r="A24" i="19"/>
  <c r="A24" i="18"/>
  <c r="A24" i="17"/>
  <c r="A24" i="16"/>
  <c r="A24" i="14"/>
  <c r="A24" i="15"/>
  <c r="A24" i="4"/>
  <c r="A24" i="1"/>
  <c r="E9" i="3"/>
  <c r="L39" i="1"/>
  <c r="M39" i="1"/>
  <c r="N39" i="1"/>
  <c r="O39" i="1"/>
  <c r="A43" i="14"/>
  <c r="A77" i="18"/>
  <c r="A77" i="17"/>
  <c r="A77" i="16"/>
  <c r="A77" i="14"/>
  <c r="A77" i="15"/>
  <c r="A77" i="4"/>
  <c r="A77" i="1"/>
  <c r="A60" i="4"/>
  <c r="A60" i="15"/>
  <c r="A60" i="14"/>
  <c r="A60" i="16"/>
  <c r="A60" i="17"/>
  <c r="A60" i="18"/>
  <c r="A60" i="1"/>
  <c r="A43" i="18"/>
  <c r="A43" i="17"/>
  <c r="A43" i="16"/>
  <c r="A43" i="15"/>
  <c r="A43" i="4"/>
  <c r="A43" i="1"/>
  <c r="A26" i="1"/>
  <c r="A26" i="4"/>
  <c r="A26" i="15"/>
  <c r="A26" i="14"/>
  <c r="A26" i="16"/>
  <c r="A26" i="17"/>
  <c r="A26" i="18"/>
  <c r="A77" i="19"/>
  <c r="A60" i="19"/>
  <c r="A43" i="19"/>
  <c r="A26" i="19"/>
  <c r="A1" i="19"/>
  <c r="A1" i="18"/>
  <c r="A1" i="17"/>
  <c r="A1" i="16"/>
  <c r="A1" i="14"/>
  <c r="A1" i="15"/>
  <c r="C21" i="3"/>
  <c r="C19" i="3"/>
  <c r="C17" i="3"/>
  <c r="C15" i="3"/>
  <c r="E21" i="3"/>
  <c r="E19" i="3"/>
  <c r="E17" i="3"/>
  <c r="E15" i="3"/>
  <c r="E13" i="3"/>
  <c r="C13" i="3"/>
  <c r="C11" i="3"/>
  <c r="A1" i="3"/>
  <c r="G60" i="15"/>
  <c r="K67" i="1"/>
  <c r="K69" i="1" s="1"/>
  <c r="M84" i="1"/>
  <c r="M86" i="1" s="1"/>
  <c r="I50" i="1"/>
  <c r="I52" i="1" s="1"/>
  <c r="P31" i="1"/>
  <c r="I67" i="1"/>
  <c r="I69" i="1" s="1"/>
  <c r="M67" i="1"/>
  <c r="M69" i="1" s="1"/>
  <c r="L67" i="1"/>
  <c r="L69" i="1" s="1"/>
  <c r="G84" i="1"/>
  <c r="G86" i="1" s="1"/>
  <c r="O84" i="1"/>
  <c r="O86" i="1" s="1"/>
  <c r="J84" i="1"/>
  <c r="J86" i="1" s="1"/>
  <c r="N84" i="1"/>
  <c r="N86" i="1" s="1"/>
  <c r="N87" i="1" s="1"/>
  <c r="N88" i="1" s="1"/>
  <c r="L50" i="1"/>
  <c r="L52" i="1" s="1"/>
  <c r="G43" i="16"/>
  <c r="H67" i="1"/>
  <c r="H69" i="1" s="1"/>
  <c r="J50" i="1"/>
  <c r="J52" i="1" s="1"/>
  <c r="N50" i="1"/>
  <c r="N52" i="1" s="1"/>
  <c r="N54" i="1" s="1"/>
  <c r="J67" i="1"/>
  <c r="J69" i="1" s="1"/>
  <c r="M50" i="1"/>
  <c r="M52" i="1" s="1"/>
  <c r="O67" i="1"/>
  <c r="O69" i="1" s="1"/>
  <c r="I84" i="1"/>
  <c r="I86" i="1" s="1"/>
  <c r="G77" i="4"/>
  <c r="G60" i="4"/>
  <c r="G43" i="14"/>
  <c r="G43" i="21"/>
  <c r="G43" i="18"/>
  <c r="G77" i="18"/>
  <c r="G77" i="14"/>
  <c r="G43" i="19"/>
  <c r="H43" i="18"/>
  <c r="J23" i="3"/>
  <c r="L17" i="3"/>
  <c r="I24" i="3"/>
  <c r="L30" i="3"/>
  <c r="J30" i="3"/>
  <c r="K30" i="3"/>
  <c r="M30" i="3"/>
  <c r="I30" i="3"/>
  <c r="N23" i="3"/>
  <c r="F30" i="3"/>
  <c r="G30" i="3"/>
  <c r="H30" i="3"/>
  <c r="N30" i="3"/>
  <c r="M28" i="3"/>
  <c r="L28" i="3"/>
  <c r="K28" i="3"/>
  <c r="J28" i="3"/>
  <c r="I28" i="3"/>
  <c r="N27" i="3"/>
  <c r="L27" i="3"/>
  <c r="K29" i="3"/>
  <c r="J27" i="3"/>
  <c r="F28" i="3"/>
  <c r="N28" i="3"/>
  <c r="H28" i="3"/>
  <c r="G28" i="3"/>
  <c r="F27" i="3"/>
  <c r="K27" i="3"/>
  <c r="I27" i="3"/>
  <c r="H27" i="3"/>
  <c r="M27" i="3"/>
  <c r="H24" i="3"/>
  <c r="G24" i="3"/>
  <c r="L23" i="3"/>
  <c r="K23" i="3"/>
  <c r="I23" i="3"/>
  <c r="J20" i="3"/>
  <c r="J19" i="3"/>
  <c r="G20" i="3"/>
  <c r="I18" i="3"/>
  <c r="J17" i="3"/>
  <c r="I17" i="3"/>
  <c r="J18" i="3"/>
  <c r="L18" i="3"/>
  <c r="F17" i="3"/>
  <c r="H17" i="3"/>
  <c r="K16" i="3"/>
  <c r="E91" i="16"/>
  <c r="M17" i="3"/>
  <c r="K24" i="3"/>
  <c r="J21" i="3"/>
  <c r="I13" i="3"/>
  <c r="F19" i="3"/>
  <c r="F23" i="3"/>
  <c r="E91" i="17"/>
  <c r="N24" i="3"/>
  <c r="E74" i="18"/>
  <c r="I22" i="3"/>
  <c r="N16" i="3"/>
  <c r="F22" i="3"/>
  <c r="H22" i="3"/>
  <c r="M24" i="3"/>
  <c r="H13" i="3"/>
  <c r="M16" i="3"/>
  <c r="J16" i="3"/>
  <c r="F13" i="3"/>
  <c r="M13" i="3"/>
  <c r="G67" i="1"/>
  <c r="G69" i="1"/>
  <c r="G70" i="1" s="1"/>
  <c r="J22" i="3"/>
  <c r="K54" i="4"/>
  <c r="J11" i="3" s="1"/>
  <c r="M21" i="3"/>
  <c r="N21" i="3"/>
  <c r="L24" i="3"/>
  <c r="K13" i="3"/>
  <c r="K54" i="21"/>
  <c r="N17" i="3"/>
  <c r="L90" i="21"/>
  <c r="K17" i="3"/>
  <c r="M73" i="21"/>
  <c r="G22" i="3"/>
  <c r="G13" i="3"/>
  <c r="G23" i="3"/>
  <c r="H77" i="22"/>
  <c r="H43" i="22"/>
  <c r="I26" i="22"/>
  <c r="I77" i="22"/>
  <c r="H60" i="22"/>
  <c r="G77" i="19"/>
  <c r="G60" i="21"/>
  <c r="H26" i="21"/>
  <c r="G60" i="22"/>
  <c r="G77" i="22"/>
  <c r="H26" i="15"/>
  <c r="H77" i="15"/>
  <c r="G43" i="15"/>
  <c r="G60" i="19"/>
  <c r="H26" i="4"/>
  <c r="I26" i="4"/>
  <c r="G43" i="22"/>
  <c r="J88" i="15"/>
  <c r="N71" i="17"/>
  <c r="P49" i="15"/>
  <c r="H50" i="15"/>
  <c r="M71" i="17"/>
  <c r="M71" i="18"/>
  <c r="G18" i="3"/>
  <c r="J24" i="3"/>
  <c r="G84" i="4"/>
  <c r="G86" i="4" s="1"/>
  <c r="G88" i="4" s="1"/>
  <c r="E75" i="1"/>
  <c r="H11" i="3"/>
  <c r="E58" i="15"/>
  <c r="E75" i="15"/>
  <c r="J67" i="15"/>
  <c r="J69" i="15" s="1"/>
  <c r="N67" i="15"/>
  <c r="N69" i="15" s="1"/>
  <c r="N71" i="15" s="1"/>
  <c r="E92" i="16"/>
  <c r="G84" i="16"/>
  <c r="G86" i="16"/>
  <c r="G88" i="16" s="1"/>
  <c r="J33" i="17"/>
  <c r="J35" i="17" s="1"/>
  <c r="N33" i="17"/>
  <c r="N35" i="17" s="1"/>
  <c r="E92" i="1"/>
  <c r="E41" i="4"/>
  <c r="P49" i="16"/>
  <c r="P49" i="14"/>
  <c r="I84" i="15"/>
  <c r="I86" i="15" s="1"/>
  <c r="M84" i="15"/>
  <c r="M86" i="15" s="1"/>
  <c r="M67" i="14"/>
  <c r="M69" i="14" s="1"/>
  <c r="M71" i="14" s="1"/>
  <c r="I83" i="16"/>
  <c r="I86" i="16"/>
  <c r="E41" i="17"/>
  <c r="H67" i="16"/>
  <c r="H69" i="16" s="1"/>
  <c r="E75" i="16"/>
  <c r="K25" i="3"/>
  <c r="I33" i="17"/>
  <c r="I35" i="17" s="1"/>
  <c r="M33" i="17"/>
  <c r="M35" i="17"/>
  <c r="H60" i="18"/>
  <c r="H77" i="18"/>
  <c r="I67" i="20"/>
  <c r="I69" i="20" s="1"/>
  <c r="E75" i="20"/>
  <c r="O84" i="20"/>
  <c r="O86" i="20" s="1"/>
  <c r="I84" i="21"/>
  <c r="I86" i="21" s="1"/>
  <c r="I88" i="21" s="1"/>
  <c r="E92" i="21"/>
  <c r="I43" i="18"/>
  <c r="I26" i="19"/>
  <c r="H60" i="19"/>
  <c r="H43" i="19"/>
  <c r="I26" i="1"/>
  <c r="H60" i="1"/>
  <c r="H43" i="1"/>
  <c r="G60" i="20"/>
  <c r="H26" i="20"/>
  <c r="I88" i="20"/>
  <c r="G84" i="20"/>
  <c r="G86" i="20" s="1"/>
  <c r="G88" i="20" s="1"/>
  <c r="P50" i="21"/>
  <c r="N84" i="21"/>
  <c r="N86" i="21" s="1"/>
  <c r="G67" i="18"/>
  <c r="G69" i="18"/>
  <c r="H26" i="16"/>
  <c r="G60" i="16"/>
  <c r="I77" i="18"/>
  <c r="G60" i="18"/>
  <c r="H26" i="14"/>
  <c r="J26" i="18"/>
  <c r="P31" i="20"/>
  <c r="I33" i="20"/>
  <c r="I35" i="20"/>
  <c r="G43" i="20"/>
  <c r="M71" i="22"/>
  <c r="E75" i="22"/>
  <c r="G67" i="22"/>
  <c r="G69" i="22"/>
  <c r="K71" i="22"/>
  <c r="H26" i="17"/>
  <c r="G43" i="17"/>
  <c r="G77" i="17"/>
  <c r="I33" i="21"/>
  <c r="I35" i="21" s="1"/>
  <c r="O87" i="21"/>
  <c r="O88" i="21" s="1"/>
  <c r="E41" i="20"/>
  <c r="E58" i="20"/>
  <c r="N67" i="20"/>
  <c r="N69" i="20" s="1"/>
  <c r="N71" i="20" s="1"/>
  <c r="E75" i="21"/>
  <c r="E58" i="22"/>
  <c r="P49" i="21"/>
  <c r="P31" i="21"/>
  <c r="G84" i="22"/>
  <c r="G86" i="22" s="1"/>
  <c r="G88" i="22" s="1"/>
  <c r="E92" i="22"/>
  <c r="G50" i="20"/>
  <c r="G35" i="22"/>
  <c r="L67" i="22"/>
  <c r="L69" i="22"/>
  <c r="L71" i="22" s="1"/>
  <c r="N19" i="3"/>
  <c r="K19" i="3"/>
  <c r="J13" i="3"/>
  <c r="E41" i="21"/>
  <c r="O33" i="21"/>
  <c r="O35" i="21"/>
  <c r="P32" i="22"/>
  <c r="O50" i="20"/>
  <c r="O52" i="20" s="1"/>
  <c r="J84" i="22"/>
  <c r="J86" i="22"/>
  <c r="N50" i="22"/>
  <c r="N52" i="22" s="1"/>
  <c r="H50" i="20"/>
  <c r="H52" i="20" s="1"/>
  <c r="G25" i="3"/>
  <c r="I25" i="3"/>
  <c r="J25" i="3"/>
  <c r="F25" i="3"/>
  <c r="G26" i="3"/>
  <c r="H26" i="3"/>
  <c r="I26" i="3"/>
  <c r="J26" i="3"/>
  <c r="M25" i="3"/>
  <c r="L25" i="3"/>
  <c r="H25" i="3"/>
  <c r="H29" i="3"/>
  <c r="L29" i="3"/>
  <c r="I29" i="3"/>
  <c r="M29" i="3"/>
  <c r="J29" i="3"/>
  <c r="N29" i="3"/>
  <c r="F29" i="3"/>
  <c r="G21" i="3"/>
  <c r="K21" i="3"/>
  <c r="H21" i="3"/>
  <c r="I21" i="3"/>
  <c r="G15" i="3"/>
  <c r="H15" i="3"/>
  <c r="L15" i="3"/>
  <c r="I15" i="3"/>
  <c r="M15" i="3"/>
  <c r="J15" i="3"/>
  <c r="N15" i="3"/>
  <c r="F15" i="3"/>
  <c r="N90" i="21"/>
  <c r="H23" i="3"/>
  <c r="I60" i="22"/>
  <c r="I43" i="22"/>
  <c r="K26" i="3"/>
  <c r="M26" i="3"/>
  <c r="N13" i="3"/>
  <c r="G16" i="3"/>
  <c r="F16" i="3"/>
  <c r="M18" i="3"/>
  <c r="K20" i="3"/>
  <c r="L26" i="3"/>
  <c r="H16" i="3"/>
  <c r="N18" i="3"/>
  <c r="I16" i="3"/>
  <c r="K18" i="3"/>
  <c r="F24" i="3"/>
  <c r="F20" i="3"/>
  <c r="N20" i="3"/>
  <c r="I14" i="3"/>
  <c r="J14" i="3"/>
  <c r="H14" i="3"/>
  <c r="H12" i="3"/>
  <c r="F14" i="3"/>
  <c r="K22" i="3"/>
  <c r="M22" i="3"/>
  <c r="K14" i="3"/>
  <c r="M14" i="3"/>
  <c r="N22" i="3"/>
  <c r="N14" i="3"/>
  <c r="L22" i="3"/>
  <c r="L14" i="3"/>
  <c r="I26" i="15"/>
  <c r="I43" i="15"/>
  <c r="H60" i="15"/>
  <c r="H43" i="15"/>
  <c r="H77" i="21"/>
  <c r="H43" i="21"/>
  <c r="H60" i="21"/>
  <c r="I26" i="21"/>
  <c r="H43" i="4"/>
  <c r="H60" i="4"/>
  <c r="H77" i="4"/>
  <c r="G50" i="22"/>
  <c r="P50" i="22" s="1"/>
  <c r="P49" i="22"/>
  <c r="J88" i="22"/>
  <c r="P49" i="20"/>
  <c r="G33" i="20"/>
  <c r="P32" i="20"/>
  <c r="I43" i="1"/>
  <c r="J26" i="1"/>
  <c r="I77" i="1"/>
  <c r="I60" i="1"/>
  <c r="I26" i="14"/>
  <c r="I50" i="19"/>
  <c r="P49" i="19"/>
  <c r="G52" i="20"/>
  <c r="K26" i="18"/>
  <c r="J60" i="18"/>
  <c r="J77" i="18"/>
  <c r="J43" i="18"/>
  <c r="J26" i="15"/>
  <c r="H77" i="14"/>
  <c r="H43" i="14"/>
  <c r="H60" i="14"/>
  <c r="I26" i="20"/>
  <c r="H43" i="20"/>
  <c r="H77" i="20"/>
  <c r="H60" i="20"/>
  <c r="P32" i="18"/>
  <c r="G33" i="18"/>
  <c r="I88" i="16"/>
  <c r="H18" i="3"/>
  <c r="P32" i="21"/>
  <c r="H60" i="17"/>
  <c r="H77" i="17"/>
  <c r="I26" i="17"/>
  <c r="H43" i="17"/>
  <c r="J26" i="4"/>
  <c r="I77" i="4"/>
  <c r="I43" i="4"/>
  <c r="I60" i="4"/>
  <c r="H60" i="16"/>
  <c r="H77" i="16"/>
  <c r="I26" i="16"/>
  <c r="H43" i="16"/>
  <c r="F26" i="3"/>
  <c r="I77" i="19"/>
  <c r="I43" i="19"/>
  <c r="I60" i="19"/>
  <c r="F18" i="3"/>
  <c r="P32" i="17"/>
  <c r="H52" i="15"/>
  <c r="I60" i="15"/>
  <c r="I77" i="15"/>
  <c r="L21" i="3"/>
  <c r="N25" i="3"/>
  <c r="N26" i="3"/>
  <c r="L13" i="3"/>
  <c r="L19" i="3"/>
  <c r="L20" i="3"/>
  <c r="L16" i="3"/>
  <c r="I19" i="3"/>
  <c r="I20" i="3"/>
  <c r="M19" i="3"/>
  <c r="M20" i="3"/>
  <c r="I60" i="21"/>
  <c r="I43" i="21"/>
  <c r="I77" i="21"/>
  <c r="I77" i="17"/>
  <c r="I43" i="17"/>
  <c r="J26" i="17"/>
  <c r="I60" i="17"/>
  <c r="L26" i="18"/>
  <c r="K77" i="18"/>
  <c r="K60" i="18"/>
  <c r="K43" i="18"/>
  <c r="I52" i="19"/>
  <c r="P50" i="19"/>
  <c r="K26" i="4"/>
  <c r="J60" i="4"/>
  <c r="J77" i="4"/>
  <c r="J43" i="4"/>
  <c r="G35" i="18"/>
  <c r="P33" i="18"/>
  <c r="K26" i="15"/>
  <c r="J43" i="15"/>
  <c r="J60" i="15"/>
  <c r="J77" i="15"/>
  <c r="I77" i="14"/>
  <c r="I43" i="14"/>
  <c r="I60" i="14"/>
  <c r="P33" i="20"/>
  <c r="G35" i="20"/>
  <c r="I77" i="16"/>
  <c r="I43" i="16"/>
  <c r="J26" i="16"/>
  <c r="I60" i="16"/>
  <c r="I43" i="20"/>
  <c r="I77" i="20"/>
  <c r="I60" i="20"/>
  <c r="J26" i="20"/>
  <c r="J26" i="19"/>
  <c r="J77" i="1"/>
  <c r="J26" i="22"/>
  <c r="J43" i="1"/>
  <c r="K26" i="1"/>
  <c r="J60" i="1"/>
  <c r="J26" i="14"/>
  <c r="J26" i="21"/>
  <c r="G52" i="22"/>
  <c r="P52" i="22" s="1"/>
  <c r="H20" i="3"/>
  <c r="G14" i="3"/>
  <c r="K43" i="15"/>
  <c r="K60" i="15"/>
  <c r="L26" i="15"/>
  <c r="K77" i="15"/>
  <c r="L60" i="18"/>
  <c r="L77" i="18"/>
  <c r="L43" i="18"/>
  <c r="M26" i="18"/>
  <c r="J43" i="14"/>
  <c r="J60" i="14"/>
  <c r="J77" i="14"/>
  <c r="J43" i="22"/>
  <c r="J77" i="22"/>
  <c r="J60" i="22"/>
  <c r="K43" i="4"/>
  <c r="L26" i="4"/>
  <c r="K77" i="4"/>
  <c r="K60" i="4"/>
  <c r="K26" i="22"/>
  <c r="K77" i="1"/>
  <c r="K26" i="21"/>
  <c r="K60" i="1"/>
  <c r="K26" i="20"/>
  <c r="L26" i="1"/>
  <c r="K26" i="19"/>
  <c r="K26" i="14"/>
  <c r="K43" i="1"/>
  <c r="J77" i="19"/>
  <c r="J60" i="19"/>
  <c r="J43" i="19"/>
  <c r="J77" i="21"/>
  <c r="J60" i="21"/>
  <c r="J43" i="21"/>
  <c r="J77" i="20"/>
  <c r="J60" i="20"/>
  <c r="J43" i="20"/>
  <c r="K26" i="16"/>
  <c r="J77" i="16"/>
  <c r="J60" i="16"/>
  <c r="J43" i="16"/>
  <c r="K26" i="17"/>
  <c r="J77" i="17"/>
  <c r="J43" i="17"/>
  <c r="J60" i="17"/>
  <c r="H19" i="3"/>
  <c r="K77" i="21"/>
  <c r="K60" i="21"/>
  <c r="K43" i="21"/>
  <c r="M26" i="15"/>
  <c r="L60" i="15"/>
  <c r="L77" i="15"/>
  <c r="L43" i="15"/>
  <c r="L26" i="20"/>
  <c r="M26" i="1"/>
  <c r="L60" i="1"/>
  <c r="L26" i="22"/>
  <c r="L43" i="1"/>
  <c r="L77" i="1"/>
  <c r="L26" i="14"/>
  <c r="L26" i="21"/>
  <c r="L26" i="19"/>
  <c r="M43" i="18"/>
  <c r="N26" i="18"/>
  <c r="M60" i="18"/>
  <c r="M77" i="18"/>
  <c r="K60" i="20"/>
  <c r="K43" i="20"/>
  <c r="K77" i="20"/>
  <c r="K43" i="22"/>
  <c r="K77" i="22"/>
  <c r="K60" i="22"/>
  <c r="M26" i="4"/>
  <c r="L60" i="4"/>
  <c r="L77" i="4"/>
  <c r="L43" i="4"/>
  <c r="L26" i="17"/>
  <c r="K77" i="17"/>
  <c r="K43" i="17"/>
  <c r="K60" i="17"/>
  <c r="K77" i="16"/>
  <c r="K60" i="16"/>
  <c r="K43" i="16"/>
  <c r="L26" i="16"/>
  <c r="K77" i="14"/>
  <c r="K43" i="14"/>
  <c r="K60" i="14"/>
  <c r="K43" i="19"/>
  <c r="K60" i="19"/>
  <c r="K77" i="19"/>
  <c r="L60" i="14"/>
  <c r="L77" i="14"/>
  <c r="L43" i="14"/>
  <c r="L43" i="17"/>
  <c r="M26" i="17"/>
  <c r="L60" i="17"/>
  <c r="L77" i="17"/>
  <c r="N26" i="4"/>
  <c r="M60" i="4"/>
  <c r="M77" i="4"/>
  <c r="M43" i="4"/>
  <c r="L77" i="16"/>
  <c r="L60" i="16"/>
  <c r="L43" i="16"/>
  <c r="M26" i="16"/>
  <c r="L43" i="19"/>
  <c r="L77" i="19"/>
  <c r="L60" i="19"/>
  <c r="L77" i="20"/>
  <c r="L43" i="20"/>
  <c r="L60" i="20"/>
  <c r="N26" i="15"/>
  <c r="M60" i="15"/>
  <c r="M77" i="15"/>
  <c r="M43" i="15"/>
  <c r="O26" i="18"/>
  <c r="N60" i="18"/>
  <c r="N43" i="18"/>
  <c r="N77" i="18"/>
  <c r="L77" i="21"/>
  <c r="L60" i="21"/>
  <c r="L43" i="21"/>
  <c r="L60" i="22"/>
  <c r="L43" i="22"/>
  <c r="L77" i="22"/>
  <c r="M26" i="22"/>
  <c r="M43" i="1"/>
  <c r="M26" i="21"/>
  <c r="N26" i="1"/>
  <c r="M26" i="19"/>
  <c r="M26" i="20"/>
  <c r="M77" i="1"/>
  <c r="M60" i="1"/>
  <c r="M26" i="14"/>
  <c r="M60" i="21"/>
  <c r="M43" i="21"/>
  <c r="M77" i="21"/>
  <c r="O60" i="18"/>
  <c r="O77" i="18"/>
  <c r="O43" i="18"/>
  <c r="O26" i="15"/>
  <c r="N43" i="15"/>
  <c r="N60" i="15"/>
  <c r="N77" i="15"/>
  <c r="M43" i="20"/>
  <c r="M77" i="20"/>
  <c r="M60" i="20"/>
  <c r="M43" i="17"/>
  <c r="N26" i="17"/>
  <c r="M77" i="17"/>
  <c r="M60" i="17"/>
  <c r="M43" i="14"/>
  <c r="M60" i="14"/>
  <c r="M77" i="14"/>
  <c r="M77" i="19"/>
  <c r="M43" i="19"/>
  <c r="M60" i="19"/>
  <c r="M60" i="22"/>
  <c r="M77" i="22"/>
  <c r="M43" i="22"/>
  <c r="O26" i="4"/>
  <c r="N60" i="4"/>
  <c r="N77" i="4"/>
  <c r="N43" i="4"/>
  <c r="N26" i="20"/>
  <c r="N26" i="19"/>
  <c r="N77" i="1"/>
  <c r="N26" i="21"/>
  <c r="N60" i="1"/>
  <c r="O26" i="1"/>
  <c r="N43" i="1"/>
  <c r="N26" i="14"/>
  <c r="N26" i="22"/>
  <c r="N26" i="16"/>
  <c r="M43" i="16"/>
  <c r="M60" i="16"/>
  <c r="M77" i="16"/>
  <c r="N60" i="14"/>
  <c r="N77" i="14"/>
  <c r="N43" i="14"/>
  <c r="N77" i="21"/>
  <c r="N60" i="21"/>
  <c r="N43" i="21"/>
  <c r="O26" i="16"/>
  <c r="N77" i="16"/>
  <c r="N60" i="16"/>
  <c r="N43" i="16"/>
  <c r="O26" i="22"/>
  <c r="O26" i="21"/>
  <c r="O77" i="1"/>
  <c r="O60" i="1"/>
  <c r="O26" i="20"/>
  <c r="O26" i="14"/>
  <c r="O43" i="1"/>
  <c r="O26" i="19"/>
  <c r="N60" i="19"/>
  <c r="N77" i="19"/>
  <c r="N43" i="19"/>
  <c r="N43" i="22"/>
  <c r="N77" i="22"/>
  <c r="N60" i="22"/>
  <c r="N77" i="20"/>
  <c r="N60" i="20"/>
  <c r="N43" i="20"/>
  <c r="O60" i="4"/>
  <c r="O77" i="4"/>
  <c r="O43" i="4"/>
  <c r="O26" i="17"/>
  <c r="N77" i="17"/>
  <c r="N43" i="17"/>
  <c r="N60" i="17"/>
  <c r="O60" i="15"/>
  <c r="O77" i="15"/>
  <c r="O43" i="15"/>
  <c r="O77" i="19"/>
  <c r="O60" i="19"/>
  <c r="O43" i="19"/>
  <c r="O60" i="14"/>
  <c r="O77" i="14"/>
  <c r="O43" i="14"/>
  <c r="O77" i="21"/>
  <c r="O60" i="21"/>
  <c r="O43" i="21"/>
  <c r="O43" i="17"/>
  <c r="O77" i="17"/>
  <c r="O60" i="17"/>
  <c r="O60" i="20"/>
  <c r="O77" i="20"/>
  <c r="O43" i="20"/>
  <c r="O43" i="22"/>
  <c r="O77" i="22"/>
  <c r="O60" i="22"/>
  <c r="O77" i="16"/>
  <c r="O60" i="16"/>
  <c r="O43" i="16"/>
  <c r="H53" i="16" l="1"/>
  <c r="P48" i="4"/>
  <c r="E92" i="14"/>
  <c r="E75" i="14"/>
  <c r="J70" i="15"/>
  <c r="J71" i="15" s="1"/>
  <c r="O37" i="1"/>
  <c r="K32" i="1"/>
  <c r="K33" i="1" s="1"/>
  <c r="K35" i="1" s="1"/>
  <c r="K36" i="1" s="1"/>
  <c r="J37" i="1"/>
  <c r="G10" i="3"/>
  <c r="G32" i="1"/>
  <c r="G33" i="1" s="1"/>
  <c r="G35" i="1" s="1"/>
  <c r="E40" i="15"/>
  <c r="N39" i="15"/>
  <c r="N36" i="15" s="1"/>
  <c r="N37" i="15" s="1"/>
  <c r="E91" i="22"/>
  <c r="O39" i="15"/>
  <c r="O36" i="15" s="1"/>
  <c r="O37" i="15" s="1"/>
  <c r="E74" i="20"/>
  <c r="E57" i="16"/>
  <c r="H9" i="3"/>
  <c r="H31" i="3" s="1"/>
  <c r="E57" i="4"/>
  <c r="I36" i="17"/>
  <c r="I37" i="17" s="1"/>
  <c r="E91" i="21"/>
  <c r="M73" i="14"/>
  <c r="M70" i="14" s="1"/>
  <c r="E74" i="16"/>
  <c r="E40" i="21"/>
  <c r="G9" i="3"/>
  <c r="G31" i="3" s="1"/>
  <c r="N10" i="3"/>
  <c r="N73" i="19"/>
  <c r="N70" i="19" s="1"/>
  <c r="M39" i="22"/>
  <c r="M36" i="22" s="1"/>
  <c r="M37" i="22" s="1"/>
  <c r="E91" i="18"/>
  <c r="E91" i="15"/>
  <c r="M90" i="17"/>
  <c r="M87" i="17" s="1"/>
  <c r="M88" i="17" s="1"/>
  <c r="E57" i="20"/>
  <c r="E74" i="17"/>
  <c r="E74" i="4"/>
  <c r="E40" i="14"/>
  <c r="E57" i="17"/>
  <c r="O56" i="19"/>
  <c r="O54" i="19" s="1"/>
  <c r="E57" i="19"/>
  <c r="E74" i="19"/>
  <c r="E57" i="18"/>
  <c r="K10" i="3"/>
  <c r="K9" i="3"/>
  <c r="K36" i="21"/>
  <c r="K37" i="21" s="1"/>
  <c r="M39" i="20"/>
  <c r="M36" i="20" s="1"/>
  <c r="M37" i="20" s="1"/>
  <c r="E74" i="21"/>
  <c r="E74" i="14"/>
  <c r="E57" i="21"/>
  <c r="E40" i="17"/>
  <c r="E91" i="19"/>
  <c r="E91" i="20"/>
  <c r="E74" i="15"/>
  <c r="E91" i="4"/>
  <c r="M73" i="17"/>
  <c r="M70" i="17" s="1"/>
  <c r="E40" i="22"/>
  <c r="E40" i="20"/>
  <c r="E74" i="22"/>
  <c r="C34" i="3"/>
  <c r="E57" i="15"/>
  <c r="L56" i="19"/>
  <c r="L54" i="19" s="1"/>
  <c r="E40" i="16"/>
  <c r="E40" i="19"/>
  <c r="E57" i="22"/>
  <c r="E57" i="14"/>
  <c r="E91" i="14"/>
  <c r="E40" i="18"/>
  <c r="M9" i="3"/>
  <c r="J36" i="21"/>
  <c r="J37" i="21" s="1"/>
  <c r="P48" i="1"/>
  <c r="E92" i="18"/>
  <c r="H36" i="22"/>
  <c r="H37" i="22" s="1"/>
  <c r="P35" i="22"/>
  <c r="H70" i="22"/>
  <c r="H71" i="22" s="1"/>
  <c r="G87" i="22"/>
  <c r="K87" i="22"/>
  <c r="K88" i="22" s="1"/>
  <c r="O36" i="22"/>
  <c r="O37" i="22" s="1"/>
  <c r="I36" i="22"/>
  <c r="I37" i="22" s="1"/>
  <c r="I70" i="22"/>
  <c r="I71" i="22" s="1"/>
  <c r="J53" i="22"/>
  <c r="J70" i="22"/>
  <c r="J71" i="22" s="1"/>
  <c r="I87" i="22"/>
  <c r="J36" i="22"/>
  <c r="J37" i="22" s="1"/>
  <c r="G70" i="22"/>
  <c r="G71" i="22" s="1"/>
  <c r="K70" i="22"/>
  <c r="J87" i="22"/>
  <c r="G36" i="22"/>
  <c r="G37" i="22" s="1"/>
  <c r="P52" i="21"/>
  <c r="P35" i="21"/>
  <c r="L87" i="21"/>
  <c r="L88" i="21" s="1"/>
  <c r="G70" i="21"/>
  <c r="G71" i="21" s="1"/>
  <c r="J87" i="21"/>
  <c r="G36" i="21"/>
  <c r="G37" i="21" s="1"/>
  <c r="O36" i="21"/>
  <c r="O37" i="21" s="1"/>
  <c r="H70" i="21"/>
  <c r="H71" i="21" s="1"/>
  <c r="G87" i="21"/>
  <c r="M70" i="21"/>
  <c r="H36" i="21"/>
  <c r="H37" i="21" s="1"/>
  <c r="H87" i="21"/>
  <c r="N87" i="21"/>
  <c r="N88" i="21" s="1"/>
  <c r="I36" i="21"/>
  <c r="I37" i="21" s="1"/>
  <c r="J70" i="21"/>
  <c r="J71" i="21" s="1"/>
  <c r="I87" i="21"/>
  <c r="P52" i="20"/>
  <c r="P35" i="20"/>
  <c r="O36" i="20"/>
  <c r="O37" i="20" s="1"/>
  <c r="J70" i="20"/>
  <c r="J71" i="20" s="1"/>
  <c r="H36" i="20"/>
  <c r="H37" i="20" s="1"/>
  <c r="J87" i="20"/>
  <c r="K70" i="20"/>
  <c r="I36" i="20"/>
  <c r="I37" i="20" s="1"/>
  <c r="H70" i="20"/>
  <c r="H71" i="20" s="1"/>
  <c r="G87" i="20"/>
  <c r="K87" i="20"/>
  <c r="K88" i="20" s="1"/>
  <c r="P50" i="20"/>
  <c r="J36" i="20"/>
  <c r="J37" i="20" s="1"/>
  <c r="I70" i="20"/>
  <c r="I71" i="20" s="1"/>
  <c r="H87" i="20"/>
  <c r="L87" i="20"/>
  <c r="L88" i="20" s="1"/>
  <c r="P52" i="19"/>
  <c r="H36" i="19"/>
  <c r="H37" i="19" s="1"/>
  <c r="I70" i="19"/>
  <c r="I71" i="19" s="1"/>
  <c r="H87" i="19"/>
  <c r="L70" i="19"/>
  <c r="I87" i="19"/>
  <c r="J36" i="19"/>
  <c r="J37" i="19" s="1"/>
  <c r="G70" i="19"/>
  <c r="G71" i="19" s="1"/>
  <c r="K70" i="19"/>
  <c r="J87" i="19"/>
  <c r="J70" i="19"/>
  <c r="J71" i="19" s="1"/>
  <c r="G36" i="19"/>
  <c r="G37" i="19" s="1"/>
  <c r="L36" i="19"/>
  <c r="L37" i="19" s="1"/>
  <c r="H70" i="19"/>
  <c r="H71" i="19" s="1"/>
  <c r="G87" i="19"/>
  <c r="K87" i="19"/>
  <c r="K88" i="19" s="1"/>
  <c r="P52" i="18"/>
  <c r="P35" i="18"/>
  <c r="H70" i="18"/>
  <c r="H71" i="18" s="1"/>
  <c r="K87" i="18"/>
  <c r="K88" i="18" s="1"/>
  <c r="J36" i="18"/>
  <c r="J37" i="18" s="1"/>
  <c r="H87" i="18"/>
  <c r="P50" i="18"/>
  <c r="G36" i="18"/>
  <c r="G37" i="18" s="1"/>
  <c r="J70" i="18"/>
  <c r="J71" i="18" s="1"/>
  <c r="I87" i="18"/>
  <c r="I36" i="18"/>
  <c r="I37" i="18" s="1"/>
  <c r="G87" i="18"/>
  <c r="I70" i="18"/>
  <c r="I71" i="18" s="1"/>
  <c r="H36" i="18"/>
  <c r="H37" i="18" s="1"/>
  <c r="G70" i="18"/>
  <c r="G71" i="18" s="1"/>
  <c r="K70" i="18"/>
  <c r="J87" i="18"/>
  <c r="L36" i="18"/>
  <c r="L37" i="18" s="1"/>
  <c r="I87" i="17"/>
  <c r="J87" i="17"/>
  <c r="L87" i="17"/>
  <c r="L88" i="17" s="1"/>
  <c r="K87" i="17"/>
  <c r="K88" i="17" s="1"/>
  <c r="H87" i="17"/>
  <c r="G87" i="17"/>
  <c r="P50" i="17"/>
  <c r="P52" i="17"/>
  <c r="H53" i="17"/>
  <c r="I53" i="17"/>
  <c r="P35" i="17"/>
  <c r="H36" i="17"/>
  <c r="H37" i="17" s="1"/>
  <c r="P33" i="17"/>
  <c r="J36" i="17"/>
  <c r="J37" i="17" s="1"/>
  <c r="M36" i="17"/>
  <c r="M37" i="17" s="1"/>
  <c r="G36" i="17"/>
  <c r="G37" i="17" s="1"/>
  <c r="I70" i="17"/>
  <c r="I71" i="17" s="1"/>
  <c r="J70" i="17"/>
  <c r="J71" i="17" s="1"/>
  <c r="K70" i="17"/>
  <c r="G70" i="17"/>
  <c r="G71" i="17" s="1"/>
  <c r="J87" i="16"/>
  <c r="K87" i="16"/>
  <c r="K88" i="16" s="1"/>
  <c r="H87" i="16"/>
  <c r="I87" i="16"/>
  <c r="G87" i="16"/>
  <c r="H70" i="16"/>
  <c r="H71" i="16" s="1"/>
  <c r="I70" i="16"/>
  <c r="I71" i="16" s="1"/>
  <c r="K70" i="16"/>
  <c r="J70" i="16"/>
  <c r="J71" i="16" s="1"/>
  <c r="G70" i="16"/>
  <c r="G71" i="16" s="1"/>
  <c r="P50" i="16"/>
  <c r="J53" i="16"/>
  <c r="P52" i="16"/>
  <c r="P33" i="16"/>
  <c r="P35" i="16"/>
  <c r="L36" i="16"/>
  <c r="L37" i="16" s="1"/>
  <c r="I36" i="16"/>
  <c r="I37" i="16" s="1"/>
  <c r="J36" i="16"/>
  <c r="J37" i="16" s="1"/>
  <c r="H36" i="16"/>
  <c r="H37" i="16" s="1"/>
  <c r="G36" i="16"/>
  <c r="G37" i="16" s="1"/>
  <c r="J87" i="14"/>
  <c r="I87" i="14"/>
  <c r="M87" i="14"/>
  <c r="M88" i="14" s="1"/>
  <c r="O70" i="14"/>
  <c r="J70" i="14"/>
  <c r="J71" i="14" s="1"/>
  <c r="I70" i="14"/>
  <c r="I71" i="14" s="1"/>
  <c r="H70" i="14"/>
  <c r="H71" i="14" s="1"/>
  <c r="P50" i="14"/>
  <c r="P52" i="14"/>
  <c r="P35" i="14"/>
  <c r="P33" i="14"/>
  <c r="I36" i="14"/>
  <c r="I37" i="14" s="1"/>
  <c r="M36" i="14"/>
  <c r="M37" i="14" s="1"/>
  <c r="J36" i="14"/>
  <c r="J37" i="14" s="1"/>
  <c r="I88" i="15"/>
  <c r="I87" i="15"/>
  <c r="H87" i="15"/>
  <c r="L87" i="15"/>
  <c r="L88" i="15" s="1"/>
  <c r="J87" i="15"/>
  <c r="K87" i="15"/>
  <c r="K88" i="15" s="1"/>
  <c r="G87" i="15"/>
  <c r="I70" i="15"/>
  <c r="I71" i="15" s="1"/>
  <c r="K70" i="15"/>
  <c r="P52" i="15"/>
  <c r="I53" i="15"/>
  <c r="P50" i="15"/>
  <c r="P33" i="15"/>
  <c r="E41" i="15"/>
  <c r="J36" i="15"/>
  <c r="J37" i="15" s="1"/>
  <c r="I36" i="15"/>
  <c r="I37" i="15" s="1"/>
  <c r="H36" i="15"/>
  <c r="H37" i="15" s="1"/>
  <c r="G36" i="15"/>
  <c r="G37" i="15" s="1"/>
  <c r="P35" i="15"/>
  <c r="E92" i="4"/>
  <c r="K87" i="4"/>
  <c r="K88" i="4" s="1"/>
  <c r="H87" i="4"/>
  <c r="H88" i="4"/>
  <c r="I87" i="4"/>
  <c r="J87" i="4"/>
  <c r="G87" i="4"/>
  <c r="I70" i="4"/>
  <c r="I71" i="4" s="1"/>
  <c r="O70" i="4"/>
  <c r="J70" i="4"/>
  <c r="J71" i="4" s="1"/>
  <c r="K70" i="4"/>
  <c r="G70" i="4"/>
  <c r="G71" i="4" s="1"/>
  <c r="J36" i="4"/>
  <c r="J37" i="4" s="1"/>
  <c r="I36" i="4"/>
  <c r="I37" i="4" s="1"/>
  <c r="H36" i="4"/>
  <c r="H37" i="4" s="1"/>
  <c r="M36" i="4"/>
  <c r="M37" i="4" s="1"/>
  <c r="L87" i="1"/>
  <c r="L88" i="1" s="1"/>
  <c r="I87" i="1"/>
  <c r="I88" i="1"/>
  <c r="J87" i="1"/>
  <c r="J88" i="1"/>
  <c r="M87" i="1"/>
  <c r="M88" i="1" s="1"/>
  <c r="O87" i="1"/>
  <c r="O88" i="1" s="1"/>
  <c r="K88" i="1"/>
  <c r="H87" i="1"/>
  <c r="G88" i="1"/>
  <c r="G87" i="1"/>
  <c r="L70" i="1"/>
  <c r="L71" i="1"/>
  <c r="K71" i="1"/>
  <c r="K70" i="1"/>
  <c r="J70" i="1"/>
  <c r="J71" i="1" s="1"/>
  <c r="O71" i="1"/>
  <c r="O70" i="1"/>
  <c r="M71" i="1"/>
  <c r="M70" i="1"/>
  <c r="N70" i="1"/>
  <c r="N71" i="1"/>
  <c r="H70" i="1"/>
  <c r="H71" i="1" s="1"/>
  <c r="I70" i="1"/>
  <c r="P70" i="1" s="1"/>
  <c r="I71" i="1"/>
  <c r="G71" i="1"/>
  <c r="L53" i="1"/>
  <c r="L54" i="1"/>
  <c r="H54" i="1"/>
  <c r="H53" i="1"/>
  <c r="J54" i="1"/>
  <c r="J53" i="1"/>
  <c r="I54" i="1"/>
  <c r="I53" i="1"/>
  <c r="M54" i="1"/>
  <c r="M53" i="1"/>
  <c r="O53" i="1"/>
  <c r="O54" i="1"/>
  <c r="N53" i="1"/>
  <c r="E41" i="1"/>
  <c r="K54" i="19"/>
  <c r="O73" i="19"/>
  <c r="O70" i="19" s="1"/>
  <c r="N56" i="19"/>
  <c r="N54" i="19" s="1"/>
  <c r="K36" i="18"/>
  <c r="K37" i="18" s="1"/>
  <c r="G53" i="20"/>
  <c r="K33" i="3"/>
  <c r="N90" i="19"/>
  <c r="N87" i="19" s="1"/>
  <c r="N88" i="19" s="1"/>
  <c r="I53" i="4"/>
  <c r="M39" i="21"/>
  <c r="M36" i="21" s="1"/>
  <c r="M37" i="21" s="1"/>
  <c r="I53" i="14"/>
  <c r="N56" i="21"/>
  <c r="N54" i="21" s="1"/>
  <c r="O90" i="14"/>
  <c r="O87" i="14" s="1"/>
  <c r="O88" i="14" s="1"/>
  <c r="O73" i="21"/>
  <c r="O70" i="21" s="1"/>
  <c r="M56" i="21"/>
  <c r="M54" i="21" s="1"/>
  <c r="L56" i="21"/>
  <c r="L53" i="21" s="1"/>
  <c r="J53" i="19"/>
  <c r="L73" i="21"/>
  <c r="L70" i="21" s="1"/>
  <c r="M39" i="18"/>
  <c r="M36" i="18" s="1"/>
  <c r="M37" i="18" s="1"/>
  <c r="M90" i="21"/>
  <c r="M87" i="21" s="1"/>
  <c r="M88" i="21" s="1"/>
  <c r="N73" i="21"/>
  <c r="N70" i="21" s="1"/>
  <c r="O56" i="21"/>
  <c r="O39" i="18"/>
  <c r="O36" i="18" s="1"/>
  <c r="O37" i="18" s="1"/>
  <c r="K36" i="19"/>
  <c r="K37" i="19" s="1"/>
  <c r="H53" i="4"/>
  <c r="G12" i="3" s="1"/>
  <c r="K53" i="21"/>
  <c r="G50" i="4"/>
  <c r="P50" i="4" s="1"/>
  <c r="G54" i="4"/>
  <c r="F11" i="3" s="1"/>
  <c r="J53" i="17"/>
  <c r="K54" i="20"/>
  <c r="N56" i="16"/>
  <c r="N54" i="16" s="1"/>
  <c r="N39" i="19"/>
  <c r="N36" i="19" s="1"/>
  <c r="N37" i="19" s="1"/>
  <c r="M73" i="20"/>
  <c r="M70" i="20" s="1"/>
  <c r="N73" i="20"/>
  <c r="N70" i="20" s="1"/>
  <c r="O13" i="3"/>
  <c r="N90" i="20"/>
  <c r="N87" i="20" s="1"/>
  <c r="N88" i="20" s="1"/>
  <c r="O39" i="17"/>
  <c r="O36" i="17" s="1"/>
  <c r="O37" i="17" s="1"/>
  <c r="G53" i="21"/>
  <c r="G53" i="18"/>
  <c r="O56" i="20"/>
  <c r="O54" i="20" s="1"/>
  <c r="N56" i="20"/>
  <c r="M90" i="20"/>
  <c r="M87" i="20" s="1"/>
  <c r="M88" i="20" s="1"/>
  <c r="L73" i="20"/>
  <c r="L70" i="20" s="1"/>
  <c r="L39" i="17"/>
  <c r="L36" i="17" s="1"/>
  <c r="L37" i="17" s="1"/>
  <c r="M56" i="16"/>
  <c r="M53" i="16" s="1"/>
  <c r="O73" i="16"/>
  <c r="O70" i="16" s="1"/>
  <c r="N73" i="14"/>
  <c r="N70" i="14" s="1"/>
  <c r="L56" i="20"/>
  <c r="K53" i="20"/>
  <c r="G53" i="22"/>
  <c r="O73" i="20"/>
  <c r="O70" i="20" s="1"/>
  <c r="O90" i="20"/>
  <c r="O87" i="20" s="1"/>
  <c r="O88" i="20" s="1"/>
  <c r="N39" i="14"/>
  <c r="N36" i="14" s="1"/>
  <c r="N37" i="14" s="1"/>
  <c r="O56" i="15"/>
  <c r="O54" i="15" s="1"/>
  <c r="M56" i="20"/>
  <c r="M54" i="20" s="1"/>
  <c r="L73" i="14"/>
  <c r="L70" i="14" s="1"/>
  <c r="G54" i="1"/>
  <c r="P32" i="4"/>
  <c r="G33" i="4"/>
  <c r="G35" i="4" s="1"/>
  <c r="G36" i="4" s="1"/>
  <c r="G37" i="4" s="1"/>
  <c r="P49" i="4"/>
  <c r="L39" i="22"/>
  <c r="L36" i="22" s="1"/>
  <c r="L37" i="22" s="1"/>
  <c r="N33" i="3"/>
  <c r="K36" i="15"/>
  <c r="K37" i="15" s="1"/>
  <c r="L39" i="15"/>
  <c r="L36" i="15" s="1"/>
  <c r="L37" i="15" s="1"/>
  <c r="K87" i="14"/>
  <c r="K88" i="14" s="1"/>
  <c r="I54" i="17"/>
  <c r="M56" i="22"/>
  <c r="M54" i="22" s="1"/>
  <c r="O22" i="3"/>
  <c r="M33" i="3"/>
  <c r="K36" i="22"/>
  <c r="K37" i="22" s="1"/>
  <c r="K70" i="14"/>
  <c r="N73" i="22"/>
  <c r="N70" i="22" s="1"/>
  <c r="J54" i="22"/>
  <c r="G53" i="14"/>
  <c r="N39" i="22"/>
  <c r="N36" i="22" s="1"/>
  <c r="N37" i="22" s="1"/>
  <c r="N90" i="14"/>
  <c r="N87" i="14" s="1"/>
  <c r="N88" i="14" s="1"/>
  <c r="L90" i="14"/>
  <c r="L87" i="14" s="1"/>
  <c r="L88" i="14" s="1"/>
  <c r="G53" i="19"/>
  <c r="J54" i="16"/>
  <c r="M54" i="18"/>
  <c r="M53" i="18"/>
  <c r="L90" i="16"/>
  <c r="L87" i="16" s="1"/>
  <c r="L88" i="16" s="1"/>
  <c r="N73" i="16"/>
  <c r="N70" i="16" s="1"/>
  <c r="K54" i="16"/>
  <c r="K53" i="16"/>
  <c r="I53" i="19"/>
  <c r="H53" i="15"/>
  <c r="O16" i="3"/>
  <c r="O29" i="3"/>
  <c r="O73" i="17"/>
  <c r="O70" i="17" s="1"/>
  <c r="O56" i="4"/>
  <c r="O53" i="4" s="1"/>
  <c r="N12" i="3" s="1"/>
  <c r="L39" i="20"/>
  <c r="L36" i="20" s="1"/>
  <c r="L37" i="20" s="1"/>
  <c r="N39" i="20"/>
  <c r="N36" i="20" s="1"/>
  <c r="N37" i="20" s="1"/>
  <c r="L56" i="17"/>
  <c r="N39" i="4"/>
  <c r="N36" i="4" s="1"/>
  <c r="N37" i="4" s="1"/>
  <c r="O90" i="16"/>
  <c r="O87" i="16" s="1"/>
  <c r="O88" i="16" s="1"/>
  <c r="L39" i="21"/>
  <c r="L36" i="21" s="1"/>
  <c r="L37" i="21" s="1"/>
  <c r="O56" i="16"/>
  <c r="K36" i="20"/>
  <c r="K37" i="20" s="1"/>
  <c r="L73" i="22"/>
  <c r="L70" i="22" s="1"/>
  <c r="O90" i="17"/>
  <c r="O87" i="17" s="1"/>
  <c r="O88" i="17" s="1"/>
  <c r="O56" i="18"/>
  <c r="O56" i="17"/>
  <c r="O54" i="17" s="1"/>
  <c r="O39" i="4"/>
  <c r="O36" i="4" s="1"/>
  <c r="O37" i="4" s="1"/>
  <c r="L73" i="18"/>
  <c r="L70" i="18" s="1"/>
  <c r="N56" i="22"/>
  <c r="N53" i="22" s="1"/>
  <c r="N90" i="4"/>
  <c r="N87" i="4" s="1"/>
  <c r="N88" i="4" s="1"/>
  <c r="K53" i="22"/>
  <c r="J53" i="18"/>
  <c r="I53" i="16"/>
  <c r="N90" i="16"/>
  <c r="N87" i="16" s="1"/>
  <c r="N88" i="16" s="1"/>
  <c r="L73" i="16"/>
  <c r="L70" i="16" s="1"/>
  <c r="O17" i="3"/>
  <c r="L10" i="3"/>
  <c r="H10" i="3"/>
  <c r="H32" i="3" s="1"/>
  <c r="I9" i="3"/>
  <c r="M90" i="16"/>
  <c r="M87" i="16" s="1"/>
  <c r="M88" i="16" s="1"/>
  <c r="L39" i="14"/>
  <c r="L36" i="14" s="1"/>
  <c r="L37" i="14" s="1"/>
  <c r="K54" i="17"/>
  <c r="N73" i="17"/>
  <c r="N70" i="17" s="1"/>
  <c r="M56" i="17"/>
  <c r="O73" i="18"/>
  <c r="O70" i="18" s="1"/>
  <c r="L73" i="4"/>
  <c r="L70" i="4" s="1"/>
  <c r="O39" i="14"/>
  <c r="O36" i="14" s="1"/>
  <c r="O37" i="14" s="1"/>
  <c r="L73" i="17"/>
  <c r="L70" i="17" s="1"/>
  <c r="L56" i="4"/>
  <c r="L56" i="18"/>
  <c r="G53" i="15"/>
  <c r="I53" i="20"/>
  <c r="N56" i="17"/>
  <c r="N53" i="17" s="1"/>
  <c r="O90" i="18"/>
  <c r="O87" i="18" s="1"/>
  <c r="O88" i="18" s="1"/>
  <c r="L53" i="16"/>
  <c r="N39" i="21"/>
  <c r="N36" i="21" s="1"/>
  <c r="N37" i="21" s="1"/>
  <c r="N39" i="18"/>
  <c r="N36" i="18" s="1"/>
  <c r="N37" i="18" s="1"/>
  <c r="K36" i="14"/>
  <c r="K37" i="14" s="1"/>
  <c r="N90" i="17"/>
  <c r="N87" i="17" s="1"/>
  <c r="N88" i="17" s="1"/>
  <c r="N73" i="4"/>
  <c r="N70" i="4" s="1"/>
  <c r="L90" i="22"/>
  <c r="L87" i="22" s="1"/>
  <c r="L88" i="22" s="1"/>
  <c r="N73" i="18"/>
  <c r="N70" i="18" s="1"/>
  <c r="M90" i="18"/>
  <c r="M87" i="18" s="1"/>
  <c r="M88" i="18" s="1"/>
  <c r="L90" i="18"/>
  <c r="L87" i="18" s="1"/>
  <c r="L88" i="18" s="1"/>
  <c r="I53" i="22"/>
  <c r="J53" i="21"/>
  <c r="M10" i="3"/>
  <c r="I10" i="3"/>
  <c r="N9" i="3"/>
  <c r="L9" i="3"/>
  <c r="H54" i="20"/>
  <c r="H53" i="20"/>
  <c r="H54" i="14"/>
  <c r="H53" i="14"/>
  <c r="H53" i="19"/>
  <c r="L73" i="15"/>
  <c r="L70" i="15" s="1"/>
  <c r="O30" i="3"/>
  <c r="M90" i="4"/>
  <c r="M87" i="4" s="1"/>
  <c r="M88" i="4" s="1"/>
  <c r="M73" i="4"/>
  <c r="M70" i="4" s="1"/>
  <c r="M56" i="4"/>
  <c r="O90" i="4"/>
  <c r="O87" i="4" s="1"/>
  <c r="O88" i="4" s="1"/>
  <c r="K53" i="4"/>
  <c r="J12" i="3" s="1"/>
  <c r="L90" i="4"/>
  <c r="L87" i="4" s="1"/>
  <c r="L88" i="4" s="1"/>
  <c r="L39" i="4"/>
  <c r="L36" i="4" s="1"/>
  <c r="L37" i="4" s="1"/>
  <c r="K36" i="4"/>
  <c r="K37" i="4" s="1"/>
  <c r="H54" i="18"/>
  <c r="H53" i="18"/>
  <c r="O26" i="3"/>
  <c r="O20" i="3"/>
  <c r="O18" i="3"/>
  <c r="M56" i="15"/>
  <c r="N90" i="22"/>
  <c r="N87" i="22" s="1"/>
  <c r="N88" i="22" s="1"/>
  <c r="M90" i="22"/>
  <c r="M87" i="22" s="1"/>
  <c r="M88" i="22" s="1"/>
  <c r="M73" i="22"/>
  <c r="M70" i="22" s="1"/>
  <c r="L56" i="22"/>
  <c r="K54" i="22"/>
  <c r="O90" i="22"/>
  <c r="O87" i="22" s="1"/>
  <c r="O88" i="22" s="1"/>
  <c r="O73" i="22"/>
  <c r="O70" i="22" s="1"/>
  <c r="O23" i="3"/>
  <c r="M90" i="15"/>
  <c r="M87" i="15" s="1"/>
  <c r="M88" i="15" s="1"/>
  <c r="N90" i="15"/>
  <c r="N87" i="15" s="1"/>
  <c r="N88" i="15" s="1"/>
  <c r="L56" i="15"/>
  <c r="K53" i="15"/>
  <c r="K54" i="15"/>
  <c r="O90" i="15"/>
  <c r="O87" i="15" s="1"/>
  <c r="O88" i="15" s="1"/>
  <c r="O73" i="15"/>
  <c r="O70" i="15" s="1"/>
  <c r="M73" i="15"/>
  <c r="M70" i="15" s="1"/>
  <c r="H90" i="14"/>
  <c r="H87" i="14" s="1"/>
  <c r="H36" i="14"/>
  <c r="H37" i="14" s="1"/>
  <c r="O14" i="3"/>
  <c r="O15" i="3"/>
  <c r="N73" i="15"/>
  <c r="N70" i="15" s="1"/>
  <c r="N56" i="15"/>
  <c r="N54" i="15" s="1"/>
  <c r="N56" i="4"/>
  <c r="G54" i="16"/>
  <c r="G53" i="16"/>
  <c r="J54" i="14"/>
  <c r="J53" i="14"/>
  <c r="K36" i="17"/>
  <c r="K37" i="17" s="1"/>
  <c r="N39" i="17"/>
  <c r="N36" i="17" s="1"/>
  <c r="N37" i="17" s="1"/>
  <c r="O24" i="3"/>
  <c r="O28" i="3"/>
  <c r="O25" i="3"/>
  <c r="M73" i="16"/>
  <c r="M70" i="16" s="1"/>
  <c r="L90" i="19"/>
  <c r="L87" i="19" s="1"/>
  <c r="L88" i="19" s="1"/>
  <c r="I53" i="18"/>
  <c r="I53" i="21"/>
  <c r="O21" i="3"/>
  <c r="O19" i="3"/>
  <c r="J54" i="4"/>
  <c r="I11" i="3" s="1"/>
  <c r="J53" i="4"/>
  <c r="I12" i="3" s="1"/>
  <c r="M39" i="16"/>
  <c r="M36" i="16" s="1"/>
  <c r="M37" i="16" s="1"/>
  <c r="N39" i="16"/>
  <c r="N36" i="16" s="1"/>
  <c r="N37" i="16" s="1"/>
  <c r="O56" i="14"/>
  <c r="G71" i="20"/>
  <c r="H71" i="4"/>
  <c r="K54" i="14"/>
  <c r="K36" i="16"/>
  <c r="J54" i="20"/>
  <c r="J53" i="20"/>
  <c r="M39" i="19"/>
  <c r="M36" i="19" s="1"/>
  <c r="O39" i="19"/>
  <c r="O36" i="19" s="1"/>
  <c r="O37" i="19" s="1"/>
  <c r="N90" i="18"/>
  <c r="N87" i="18" s="1"/>
  <c r="N88" i="18" s="1"/>
  <c r="K53" i="18"/>
  <c r="N56" i="18"/>
  <c r="M73" i="18"/>
  <c r="M70" i="18" s="1"/>
  <c r="K54" i="18"/>
  <c r="M90" i="19"/>
  <c r="M87" i="19" s="1"/>
  <c r="M88" i="19" s="1"/>
  <c r="M56" i="19"/>
  <c r="O90" i="19"/>
  <c r="O87" i="19" s="1"/>
  <c r="O88" i="19" s="1"/>
  <c r="M73" i="19"/>
  <c r="M70" i="19" s="1"/>
  <c r="K53" i="19"/>
  <c r="G90" i="14"/>
  <c r="G87" i="14" s="1"/>
  <c r="G36" i="14"/>
  <c r="L56" i="14"/>
  <c r="M53" i="14"/>
  <c r="O39" i="16"/>
  <c r="O36" i="16" s="1"/>
  <c r="O37" i="16" s="1"/>
  <c r="G54" i="17"/>
  <c r="G53" i="17"/>
  <c r="O53" i="22"/>
  <c r="N56" i="14"/>
  <c r="K53" i="14"/>
  <c r="J53" i="15"/>
  <c r="O27" i="3"/>
  <c r="H54" i="21"/>
  <c r="H53" i="21"/>
  <c r="H54" i="22"/>
  <c r="H53" i="22"/>
  <c r="I54" i="15"/>
  <c r="G52" i="4"/>
  <c r="P49" i="1"/>
  <c r="K50" i="1"/>
  <c r="O10" i="3" l="1"/>
  <c r="P71" i="15"/>
  <c r="G32" i="3"/>
  <c r="O53" i="15"/>
  <c r="N32" i="3"/>
  <c r="K37" i="1"/>
  <c r="J9" i="3" s="1"/>
  <c r="J31" i="3" s="1"/>
  <c r="J10" i="3"/>
  <c r="J32" i="3" s="1"/>
  <c r="M53" i="21"/>
  <c r="N53" i="16"/>
  <c r="L54" i="21"/>
  <c r="P71" i="19"/>
  <c r="O53" i="19"/>
  <c r="N53" i="19"/>
  <c r="P71" i="14"/>
  <c r="P71" i="18"/>
  <c r="P71" i="22"/>
  <c r="P88" i="21"/>
  <c r="L53" i="19"/>
  <c r="P71" i="21"/>
  <c r="P71" i="17"/>
  <c r="P71" i="20"/>
  <c r="P70" i="19"/>
  <c r="P71" i="16"/>
  <c r="P71" i="4"/>
  <c r="P35" i="4"/>
  <c r="P87" i="1"/>
  <c r="P88" i="1"/>
  <c r="P71" i="1"/>
  <c r="P70" i="16"/>
  <c r="P37" i="15"/>
  <c r="P88" i="17"/>
  <c r="P70" i="14"/>
  <c r="P70" i="20"/>
  <c r="P70" i="21"/>
  <c r="P36" i="21"/>
  <c r="P37" i="22"/>
  <c r="P88" i="20"/>
  <c r="O54" i="4"/>
  <c r="N11" i="3" s="1"/>
  <c r="N31" i="3" s="1"/>
  <c r="M54" i="16"/>
  <c r="N53" i="21"/>
  <c r="P36" i="22"/>
  <c r="P87" i="21"/>
  <c r="P87" i="16"/>
  <c r="M53" i="22"/>
  <c r="P36" i="15"/>
  <c r="N53" i="15"/>
  <c r="P37" i="18"/>
  <c r="O53" i="17"/>
  <c r="P70" i="17"/>
  <c r="P88" i="14"/>
  <c r="P88" i="15"/>
  <c r="O54" i="21"/>
  <c r="O53" i="21"/>
  <c r="P70" i="18"/>
  <c r="P87" i="20"/>
  <c r="N54" i="22"/>
  <c r="M53" i="20"/>
  <c r="I32" i="3"/>
  <c r="P36" i="18"/>
  <c r="P87" i="4"/>
  <c r="P87" i="17"/>
  <c r="O53" i="20"/>
  <c r="N54" i="20"/>
  <c r="N53" i="20"/>
  <c r="L54" i="20"/>
  <c r="L53" i="20"/>
  <c r="I31" i="3"/>
  <c r="P32" i="1"/>
  <c r="G36" i="1"/>
  <c r="P33" i="4"/>
  <c r="P87" i="14"/>
  <c r="P70" i="4"/>
  <c r="P70" i="22"/>
  <c r="P88" i="16"/>
  <c r="P37" i="20"/>
  <c r="L54" i="18"/>
  <c r="L53" i="18"/>
  <c r="P88" i="22"/>
  <c r="P88" i="19"/>
  <c r="P37" i="21"/>
  <c r="P36" i="20"/>
  <c r="P37" i="4"/>
  <c r="P70" i="15"/>
  <c r="M54" i="17"/>
  <c r="M53" i="17"/>
  <c r="L54" i="4"/>
  <c r="L53" i="4"/>
  <c r="K12" i="3" s="1"/>
  <c r="K32" i="3" s="1"/>
  <c r="P88" i="18"/>
  <c r="P37" i="17"/>
  <c r="N54" i="17"/>
  <c r="O54" i="18"/>
  <c r="O53" i="18"/>
  <c r="O53" i="16"/>
  <c r="P53" i="16" s="1"/>
  <c r="O54" i="16"/>
  <c r="L54" i="17"/>
  <c r="L53" i="17"/>
  <c r="L54" i="15"/>
  <c r="L53" i="15"/>
  <c r="P36" i="4"/>
  <c r="L53" i="22"/>
  <c r="L54" i="22"/>
  <c r="M53" i="15"/>
  <c r="M54" i="15"/>
  <c r="P88" i="4"/>
  <c r="P36" i="17"/>
  <c r="N53" i="4"/>
  <c r="M12" i="3" s="1"/>
  <c r="M32" i="3" s="1"/>
  <c r="N54" i="4"/>
  <c r="M11" i="3" s="1"/>
  <c r="M31" i="3" s="1"/>
  <c r="P87" i="15"/>
  <c r="M54" i="4"/>
  <c r="L11" i="3" s="1"/>
  <c r="L31" i="3" s="1"/>
  <c r="M53" i="4"/>
  <c r="L12" i="3" s="1"/>
  <c r="L32" i="3" s="1"/>
  <c r="P87" i="22"/>
  <c r="N54" i="14"/>
  <c r="N53" i="14"/>
  <c r="L53" i="14"/>
  <c r="L54" i="14"/>
  <c r="O53" i="14"/>
  <c r="O54" i="14"/>
  <c r="P87" i="19"/>
  <c r="P87" i="18"/>
  <c r="P36" i="14"/>
  <c r="G37" i="14"/>
  <c r="P37" i="14" s="1"/>
  <c r="M53" i="19"/>
  <c r="M54" i="19"/>
  <c r="P54" i="19" s="1"/>
  <c r="N54" i="18"/>
  <c r="N53" i="18"/>
  <c r="M37" i="19"/>
  <c r="P37" i="19" s="1"/>
  <c r="P36" i="19"/>
  <c r="K37" i="16"/>
  <c r="P37" i="16" s="1"/>
  <c r="P36" i="16"/>
  <c r="P52" i="4"/>
  <c r="G53" i="4"/>
  <c r="K52" i="1"/>
  <c r="P50" i="1"/>
  <c r="P33" i="1"/>
  <c r="P53" i="19" l="1"/>
  <c r="P54" i="18"/>
  <c r="P54" i="21"/>
  <c r="G37" i="1"/>
  <c r="F9" i="3" s="1"/>
  <c r="F10" i="3"/>
  <c r="P54" i="16"/>
  <c r="P54" i="22"/>
  <c r="P53" i="21"/>
  <c r="P53" i="22"/>
  <c r="P53" i="17"/>
  <c r="P54" i="15"/>
  <c r="P53" i="20"/>
  <c r="P53" i="18"/>
  <c r="P54" i="20"/>
  <c r="P54" i="4"/>
  <c r="K11" i="3"/>
  <c r="P53" i="4"/>
  <c r="F12" i="3"/>
  <c r="P54" i="17"/>
  <c r="P53" i="15"/>
  <c r="P54" i="14"/>
  <c r="P53" i="14"/>
  <c r="K53" i="1"/>
  <c r="P53" i="1" s="1"/>
  <c r="K54" i="1"/>
  <c r="P54" i="1" s="1"/>
  <c r="P52" i="1"/>
  <c r="P36" i="1"/>
  <c r="P35" i="1"/>
  <c r="F31" i="3" l="1"/>
  <c r="O9" i="3"/>
  <c r="K31" i="3"/>
  <c r="O11" i="3"/>
  <c r="O12" i="3"/>
  <c r="F32" i="3"/>
  <c r="O32" i="3" s="1"/>
  <c r="P37" i="1"/>
  <c r="O31" i="3" l="1"/>
</calcChain>
</file>

<file path=xl/sharedStrings.xml><?xml version="1.0" encoding="utf-8"?>
<sst xmlns="http://schemas.openxmlformats.org/spreadsheetml/2006/main" count="1172" uniqueCount="113">
  <si>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</si>
  <si>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</si>
  <si>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</si>
  <si>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</si>
  <si>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</si>
  <si>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</si>
  <si>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一般管理費率</t>
    <rPh sb="5" eb="6">
      <t>リツ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</si>
  <si>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</si>
  <si>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</si>
  <si>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受託者名</t>
    <rPh sb="0" eb="3">
      <t>ジュタクシャ</t>
    </rPh>
    <rPh sb="3" eb="4">
      <t>メイ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</si>
  <si>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</si>
  <si>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（Ⅰ+Ⅱ+Ⅲ+Ⅳ+Ⅴ）</t>
    </r>
    <rPh sb="5" eb="7">
      <t>ショウケイ</t>
    </rPh>
    <phoneticPr fontId="2"/>
  </si>
  <si>
    <t>Ⅵ　再委託費</t>
    <rPh sb="2" eb="5">
      <t>サイイタク</t>
    </rPh>
    <rPh sb="5" eb="6">
      <t>ヒ</t>
    </rPh>
    <phoneticPr fontId="2"/>
  </si>
  <si>
    <r>
      <t>　　　　　総経費</t>
    </r>
    <r>
      <rPr>
        <sz val="9"/>
        <rFont val="ＭＳ 明朝"/>
        <family val="1"/>
        <charset val="128"/>
      </rPr>
      <t>(Ⅰ+Ⅱ+Ⅲ+Ⅳ+Ⅴ＋Ⅵ)</t>
    </r>
    <rPh sb="5" eb="8">
      <t>ソウケイヒ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</si>
  <si>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</si>
  <si>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</si>
  <si>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</si>
  <si>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</si>
  <si>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</si>
  <si>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</si>
  <si>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</si>
  <si>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</si>
  <si>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税込→</t>
    <rPh sb="0" eb="2">
      <t>ゼイコミ</t>
    </rPh>
    <phoneticPr fontId="2"/>
  </si>
  <si>
    <t>←税抜</t>
    <rPh sb="1" eb="3">
      <t>ゼイヌキ</t>
    </rPh>
    <phoneticPr fontId="2"/>
  </si>
  <si>
    <t>税抜→</t>
    <rPh sb="0" eb="2">
      <t>ゼイヌキ</t>
    </rPh>
    <phoneticPr fontId="2"/>
  </si>
  <si>
    <t>←税込</t>
    <rPh sb="1" eb="3">
      <t>ゼイコミ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</si>
  <si>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</si>
  <si>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消費税（内税額）＋消費税相当額</t>
    <rPh sb="0" eb="3">
      <t>ショウヒゼイ</t>
    </rPh>
    <rPh sb="4" eb="6">
      <t>ウチゼイ</t>
    </rPh>
    <rPh sb="6" eb="7">
      <t>ガク</t>
    </rPh>
    <rPh sb="9" eb="12">
      <t>ショウヒゼイ</t>
    </rPh>
    <rPh sb="12" eb="14">
      <t>ソウトウ</t>
    </rPh>
    <rPh sb="14" eb="15">
      <t>ガク</t>
    </rPh>
    <phoneticPr fontId="2"/>
  </si>
  <si>
    <t>消費税（外税額）/
消費税（内税額）＋消費税相当額</t>
    <rPh sb="10" eb="13">
      <t>ショウヒゼイ</t>
    </rPh>
    <rPh sb="14" eb="16">
      <t>ウチゼイ</t>
    </rPh>
    <rPh sb="16" eb="17">
      <t>ガク</t>
    </rPh>
    <rPh sb="19" eb="22">
      <t>ショウヒゼイ</t>
    </rPh>
    <rPh sb="22" eb="24">
      <t>ソウトウ</t>
    </rPh>
    <rPh sb="24" eb="25">
      <t>ガク</t>
    </rPh>
    <phoneticPr fontId="2"/>
  </si>
  <si>
    <t>管理番号</t>
    <rPh sb="0" eb="2">
      <t>カンリ</t>
    </rPh>
    <rPh sb="2" eb="4">
      <t>バンゴウ</t>
    </rPh>
    <phoneticPr fontId="2"/>
  </si>
  <si>
    <t>課税方式状態</t>
    <rPh sb="0" eb="2">
      <t>カゼイ</t>
    </rPh>
    <rPh sb="2" eb="4">
      <t>ホウシキ</t>
    </rPh>
    <rPh sb="4" eb="6">
      <t>ジョウタイ</t>
    </rPh>
    <phoneticPr fontId="2"/>
  </si>
  <si>
    <t>研究開発課題必要概算経費一覧表【連名契約】（受託者別）</t>
    <rPh sb="0" eb="4">
      <t>ケンキュウカイハツ</t>
    </rPh>
    <rPh sb="4" eb="6">
      <t>カダイ</t>
    </rPh>
    <rPh sb="6" eb="8">
      <t>ヒツヨウ</t>
    </rPh>
    <rPh sb="8" eb="10">
      <t>ガイサン</t>
    </rPh>
    <rPh sb="10" eb="12">
      <t>ケイヒ</t>
    </rPh>
    <rPh sb="12" eb="15">
      <t>イチランヒョウ</t>
    </rPh>
    <rPh sb="16" eb="18">
      <t>レンメイ</t>
    </rPh>
    <rPh sb="18" eb="20">
      <t>ケイヤク</t>
    </rPh>
    <rPh sb="22" eb="25">
      <t>ジュタクシャ</t>
    </rPh>
    <rPh sb="25" eb="26">
      <t>ベツ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</si>
  <si>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</si>
  <si>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</si>
  <si>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</si>
  <si>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</si>
  <si>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</si>
  <si>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</si>
  <si>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</si>
  <si>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</si>
  <si>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</si>
  <si>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</si>
  <si>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</si>
  <si>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年度別契約金額（経費総額）【契約書本文で使用する値】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rPh sb="14" eb="17">
      <t>ケイヤクショ</t>
    </rPh>
    <rPh sb="17" eb="19">
      <t>ホンブン</t>
    </rPh>
    <rPh sb="20" eb="22">
      <t>シヨウ</t>
    </rPh>
    <rPh sb="24" eb="25">
      <t>アタイ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</si>
  <si>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</si>
  <si>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研究開発課題必要概算経費一覧表【連名契約】【税込用・税抜用】</t>
    <rPh sb="0" eb="4">
      <t>ケンキュウカイハツ</t>
    </rPh>
    <rPh sb="4" eb="6">
      <t>カダイ</t>
    </rPh>
    <rPh sb="6" eb="8">
      <t>ヒツヨウ</t>
    </rPh>
    <rPh sb="8" eb="10">
      <t>ガイサン</t>
    </rPh>
    <rPh sb="10" eb="12">
      <t>ケイヒ</t>
    </rPh>
    <rPh sb="12" eb="15">
      <t>イチランヒョウ</t>
    </rPh>
    <rPh sb="16" eb="18">
      <t>レンメイ</t>
    </rPh>
    <rPh sb="18" eb="20">
      <t>ケイヤク</t>
    </rPh>
    <rPh sb="22" eb="24">
      <t>ゼイコミ</t>
    </rPh>
    <rPh sb="24" eb="25">
      <t>ヨウ</t>
    </rPh>
    <rPh sb="26" eb="28">
      <t>ゼイヌキ</t>
    </rPh>
    <rPh sb="28" eb="29">
      <t>ヨウ</t>
    </rPh>
    <phoneticPr fontId="2"/>
  </si>
  <si>
    <t>研究分担者（１～１０受託者）</t>
    <rPh sb="0" eb="2">
      <t>ケンキュウ</t>
    </rPh>
    <rPh sb="2" eb="4">
      <t>ブンタン</t>
    </rPh>
    <rPh sb="4" eb="5">
      <t>シャ</t>
    </rPh>
    <rPh sb="10" eb="12">
      <t>ジュタク</t>
    </rPh>
    <rPh sb="12" eb="13">
      <t>シャ</t>
    </rPh>
    <phoneticPr fontId="2"/>
  </si>
  <si>
    <t>課題名：</t>
    <rPh sb="0" eb="2">
      <t>カダイ</t>
    </rPh>
    <rPh sb="2" eb="3">
      <t>メイ</t>
    </rPh>
    <phoneticPr fontId="2"/>
  </si>
  <si>
    <t>個別課題名：</t>
    <rPh sb="0" eb="2">
      <t>コベツ</t>
    </rPh>
    <rPh sb="2" eb="4">
      <t>カダイ</t>
    </rPh>
    <rPh sb="4" eb="5">
      <t>メイ</t>
    </rPh>
    <phoneticPr fontId="2"/>
  </si>
  <si>
    <t>個別課題名：</t>
    <rPh sb="0" eb="2">
      <t>コベツ</t>
    </rPh>
    <rPh sb="2" eb="4">
      <t>カダイ</t>
    </rPh>
    <rPh sb="4" eb="5">
      <t>メイ</t>
    </rPh>
    <phoneticPr fontId="2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</si>
  <si>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</si>
  <si>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</si>
  <si>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</si>
  <si>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</si>
  <si>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</si>
  <si>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</si>
  <si>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</si>
  <si>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・代表研究者の消費税率は研究分担者のワークシートにリンクしていますので、ご注意願います。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9" eb="12">
      <t>ショウヒゼイ</t>
    </rPh>
    <rPh sb="12" eb="13">
      <t>リツ</t>
    </rPh>
    <rPh sb="14" eb="16">
      <t>ケンキュウ</t>
    </rPh>
    <rPh sb="16" eb="18">
      <t>ブンタン</t>
    </rPh>
    <rPh sb="18" eb="19">
      <t>シャ</t>
    </rPh>
    <rPh sb="26" eb="27">
      <t>ゼイリツ</t>
    </rPh>
    <rPh sb="39" eb="41">
      <t>チュウイ</t>
    </rPh>
    <rPh sb="41" eb="42">
      <t>ネガ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</si>
  <si>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</si>
  <si>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○○○○の研究開発</t>
    <rPh sb="5" eb="7">
      <t>ケンキュウ</t>
    </rPh>
    <rPh sb="7" eb="9">
      <t>カイハツ</t>
    </rPh>
    <phoneticPr fontId="2"/>
  </si>
  <si>
    <t>課題Ｘ　□□□□の研究開発</t>
    <rPh sb="0" eb="2">
      <t>カダイ</t>
    </rPh>
    <rPh sb="9" eb="11">
      <t>ケンキュウ</t>
    </rPh>
    <rPh sb="11" eb="13">
      <t>カイハツ</t>
    </rPh>
    <phoneticPr fontId="2"/>
  </si>
  <si>
    <t>△△△△の研究</t>
    <rPh sb="5" eb="7">
      <t>ケンキュウ</t>
    </rPh>
    <phoneticPr fontId="2"/>
  </si>
  <si>
    <t>　　・一般管理費率は小数点第１位までの数値（一般管理費率計算書で提示した率）を記入してください。</t>
    <rPh sb="15" eb="16">
      <t>イ</t>
    </rPh>
    <rPh sb="19" eb="21">
      <t>スウチ</t>
    </rPh>
    <rPh sb="22" eb="24">
      <t>イッパン</t>
    </rPh>
    <rPh sb="24" eb="27">
      <t>カンリヒ</t>
    </rPh>
    <rPh sb="27" eb="28">
      <t>リツ</t>
    </rPh>
    <rPh sb="28" eb="31">
      <t>ケイサンショ</t>
    </rPh>
    <rPh sb="32" eb="34">
      <t>テイジ</t>
    </rPh>
    <rPh sb="36" eb="37">
      <t>リツ</t>
    </rPh>
    <rPh sb="39" eb="41">
      <t>キニュウ</t>
    </rPh>
    <phoneticPr fontId="5"/>
  </si>
  <si>
    <t>　　　（注．入力表示は確認のため、小数点第２までとしています。小数点第２位以降の数値が入力されるとエラーメッセージが表示されます。）</t>
    <rPh sb="4" eb="5">
      <t>チュウ</t>
    </rPh>
    <rPh sb="6" eb="8">
      <t>ニュウリョク</t>
    </rPh>
    <rPh sb="8" eb="10">
      <t>ヒョウジ</t>
    </rPh>
    <rPh sb="11" eb="13">
      <t>カクニン</t>
    </rPh>
    <rPh sb="17" eb="20">
      <t>ショウスウテン</t>
    </rPh>
    <rPh sb="20" eb="21">
      <t>ダイ</t>
    </rPh>
    <rPh sb="36" eb="37">
      <t>イ</t>
    </rPh>
    <rPh sb="37" eb="39">
      <t>イコウ</t>
    </rPh>
    <rPh sb="40" eb="42">
      <t>スウチ</t>
    </rPh>
    <rPh sb="43" eb="45">
      <t>ニュウリョク</t>
    </rPh>
    <rPh sb="58" eb="60">
      <t>ヒョウジ</t>
    </rPh>
    <phoneticPr fontId="5"/>
  </si>
  <si>
    <t>××××株式会社</t>
    <rPh sb="4" eb="6">
      <t>カブシキ</t>
    </rPh>
    <rPh sb="6" eb="8">
      <t>カイシャ</t>
    </rPh>
    <phoneticPr fontId="2"/>
  </si>
  <si>
    <t>××大学法人××大学</t>
    <rPh sb="2" eb="4">
      <t>ダイガク</t>
    </rPh>
    <rPh sb="4" eb="6">
      <t>ホウジン</t>
    </rPh>
    <rPh sb="8" eb="10">
      <t>ダイガク</t>
    </rPh>
    <phoneticPr fontId="2"/>
  </si>
  <si>
    <t>③</t>
    <phoneticPr fontId="2"/>
  </si>
  <si>
    <t>⑤</t>
    <phoneticPr fontId="2"/>
  </si>
  <si>
    <t>⑦</t>
    <phoneticPr fontId="2"/>
  </si>
  <si>
    <t>①</t>
    <phoneticPr fontId="2"/>
  </si>
  <si>
    <t>③</t>
    <phoneticPr fontId="2"/>
  </si>
  <si>
    <t>⑤</t>
    <phoneticPr fontId="2"/>
  </si>
  <si>
    <t>⑦</t>
    <phoneticPr fontId="2"/>
  </si>
  <si>
    <t>⑥課税条件選択（プルダウン）</t>
  </si>
  <si>
    <t>②</t>
    <phoneticPr fontId="2"/>
  </si>
  <si>
    <t>③</t>
    <phoneticPr fontId="2"/>
  </si>
  <si>
    <t>②</t>
    <phoneticPr fontId="2"/>
  </si>
  <si>
    <t>④</t>
    <phoneticPr fontId="2"/>
  </si>
  <si>
    <t>⑤</t>
    <phoneticPr fontId="2"/>
  </si>
  <si>
    <t>②</t>
    <phoneticPr fontId="2"/>
  </si>
  <si>
    <t>③</t>
    <phoneticPr fontId="2"/>
  </si>
  <si>
    <t>③</t>
    <phoneticPr fontId="2"/>
  </si>
  <si>
    <t>④</t>
    <phoneticPr fontId="2"/>
  </si>
  <si>
    <t>⑤</t>
    <phoneticPr fontId="2"/>
  </si>
  <si>
    <t>④</t>
    <phoneticPr fontId="2"/>
  </si>
  <si>
    <t>③</t>
    <phoneticPr fontId="2"/>
  </si>
  <si>
    <t>④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</si>
  <si>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</si>
  <si>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⑧</t>
    <phoneticPr fontId="2"/>
  </si>
  <si>
    <t>⑨</t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</si>
  <si>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</si>
  <si>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</si>
  <si>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３　税抜→税込変更用</t>
    <rPh sb="9" eb="10">
      <t>ヨウ</t>
    </rPh>
    <phoneticPr fontId="2"/>
  </si>
  <si>
    <t>４　税込→税抜変更用</t>
    <rPh sb="9" eb="10">
      <t>ヨウ</t>
    </rPh>
    <phoneticPr fontId="2"/>
  </si>
  <si>
    <t>⑨</t>
    <phoneticPr fontId="2"/>
  </si>
  <si>
    <t>⑧</t>
    <phoneticPr fontId="2"/>
  </si>
  <si>
    <t>⑨</t>
    <phoneticPr fontId="2"/>
  </si>
  <si>
    <t>⑧</t>
    <phoneticPr fontId="2"/>
  </si>
  <si>
    <t>⑨</t>
    <phoneticPr fontId="2"/>
  </si>
  <si>
    <t>⑧課税条件選択（プルダウン）</t>
  </si>
  <si>
    <t>⑨</t>
    <phoneticPr fontId="2"/>
  </si>
  <si>
    <t>⑨</t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</si>
  <si>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</si>
  <si>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⑦</t>
    <phoneticPr fontId="2"/>
  </si>
  <si>
    <t>⑧</t>
    <phoneticPr fontId="2"/>
  </si>
  <si>
    <t>⑧</t>
    <phoneticPr fontId="2"/>
  </si>
  <si>
    <t>⑦</t>
    <phoneticPr fontId="2"/>
  </si>
  <si>
    <t>⑧</t>
    <phoneticPr fontId="2"/>
  </si>
  <si>
    <t>⑧</t>
    <phoneticPr fontId="2"/>
  </si>
  <si>
    <t>⑦</t>
    <phoneticPr fontId="2"/>
  </si>
  <si>
    <t>⑦</t>
    <phoneticPr fontId="2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</si>
  <si>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</si>
  <si>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様式Ｋ－３－１別紙１（29-2）</t>
    <rPh sb="0" eb="2">
      <t>ヨウシキ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</si>
</sst>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\(#,###\)"/>
    <numFmt numFmtId="178" formatCode="#,##0_);[Red]\(#,##0\)"/>
    <numFmt numFmtId="179" formatCode="&quot;【&quot;#,###&quot;】&quot;"/>
    <numFmt numFmtId="180" formatCode="&quot;平成&quot;00&quot;年度&quot;"/>
    <numFmt numFmtId="181" formatCode="0.00_ "/>
    <numFmt numFmtId="182" formatCode="#,###\ "/>
    <numFmt numFmtId="183" formatCode="0.0%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81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176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Protection="1">
      <alignment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3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4" fillId="0" borderId="0" xfId="0" applyFont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horizontal="left" vertical="center" wrapText="1"/>
    </xf>
    <xf numFmtId="10" fontId="3" fillId="0" borderId="19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21" xfId="0" applyFont="1" applyFill="1" applyBorder="1" applyProtection="1">
      <alignment vertical="center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/>
    </xf>
    <xf numFmtId="0" fontId="13" fillId="0" borderId="14" xfId="0" applyFont="1" applyFill="1" applyBorder="1" applyAlignment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vertical="center"/>
    </xf>
    <xf numFmtId="0" fontId="15" fillId="0" borderId="0" xfId="0" applyNumberFormat="1" applyFont="1" applyFill="1" applyProtection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9" fillId="0" borderId="30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7" fillId="0" borderId="0" xfId="5" applyFont="1" applyAlignment="1">
      <alignment vertical="center"/>
    </xf>
    <xf numFmtId="0" fontId="27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1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  <xf numFmtId="0" fontId="30" fillId="0" borderId="14" xfId="0" applyFont="1" applyFill="1" applyBorder="1" applyAlignment="1" applyProtection="1">
      <alignment vertical="center"/>
    </xf>
    <xf numFmtId="177" fontId="4" fillId="5" borderId="2" xfId="1" applyNumberFormat="1" applyFont="1" applyFill="1" applyBorder="1" applyAlignment="1" applyProtection="1"/>
    <xf numFmtId="178" fontId="4" fillId="5" borderId="42" xfId="0" applyNumberFormat="1" applyFont="1" applyFill="1" applyBorder="1" applyProtection="1">
      <alignment vertical="center"/>
    </xf>
    <xf numFmtId="178" fontId="4" fillId="5" borderId="63" xfId="0" applyNumberFormat="1" applyFont="1" applyFill="1" applyBorder="1" applyProtection="1">
      <alignment vertical="center"/>
    </xf>
    <xf numFmtId="176" fontId="4" fillId="5" borderId="64" xfId="0" applyNumberFormat="1" applyFont="1" applyFill="1" applyBorder="1" applyProtection="1">
      <alignment vertical="center"/>
    </xf>
    <xf numFmtId="176" fontId="4" fillId="5" borderId="65" xfId="0" applyNumberFormat="1" applyFont="1" applyFill="1" applyBorder="1" applyProtection="1">
      <alignment vertical="center"/>
    </xf>
    <xf numFmtId="176" fontId="4" fillId="5" borderId="66" xfId="0" applyNumberFormat="1" applyFont="1" applyFill="1" applyBorder="1" applyProtection="1">
      <alignment vertical="center"/>
    </xf>
    <xf numFmtId="176" fontId="4" fillId="5" borderId="67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9" fontId="4" fillId="4" borderId="6" xfId="0" applyNumberFormat="1" applyFont="1" applyFill="1" applyBorder="1" applyAlignment="1" applyProtection="1">
      <alignment horizontal="center" vertical="center"/>
      <protection locked="0"/>
    </xf>
    <xf numFmtId="9" fontId="15" fillId="0" borderId="61" xfId="0" applyNumberFormat="1" applyFont="1" applyFill="1" applyBorder="1" applyAlignment="1" applyProtection="1">
      <alignment horizontal="center" vertical="center"/>
    </xf>
    <xf numFmtId="9" fontId="15" fillId="0" borderId="62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180" fontId="3" fillId="0" borderId="3" xfId="0" applyNumberFormat="1" applyFont="1" applyFill="1" applyBorder="1" applyAlignment="1" applyProtection="1">
      <alignment horizontal="center" vertical="center" wrapText="1"/>
    </xf>
    <xf numFmtId="181" fontId="3" fillId="0" borderId="0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9" fontId="15" fillId="0" borderId="3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0" xfId="5" applyFont="1" applyAlignment="1" applyProtection="1">
      <alignment vertical="center"/>
    </xf>
    <xf numFmtId="0" fontId="31" fillId="0" borderId="0" xfId="5" applyFont="1" applyFill="1" applyAlignment="1">
      <alignment vertical="center"/>
    </xf>
    <xf numFmtId="0" fontId="31" fillId="0" borderId="0" xfId="0" applyFont="1" applyAlignment="1" applyProtection="1">
      <alignment vertical="center"/>
    </xf>
    <xf numFmtId="183" fontId="2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2" fillId="0" borderId="0" xfId="0" applyFont="1">
      <alignment vertical="center"/>
    </xf>
    <xf numFmtId="176" fontId="4" fillId="5" borderId="71" xfId="0" applyNumberFormat="1" applyFont="1" applyFill="1" applyBorder="1" applyProtection="1">
      <alignment vertical="center"/>
    </xf>
    <xf numFmtId="176" fontId="4" fillId="5" borderId="70" xfId="0" applyNumberFormat="1" applyFont="1" applyFill="1" applyBorder="1" applyProtection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28" xfId="1" applyNumberFormat="1" applyFont="1" applyFill="1" applyBorder="1" applyProtection="1">
      <alignment vertical="center"/>
    </xf>
    <xf numFmtId="179" fontId="4" fillId="5" borderId="18" xfId="0" applyNumberFormat="1" applyFont="1" applyFill="1" applyBorder="1" applyProtection="1">
      <alignment vertical="center"/>
    </xf>
    <xf numFmtId="176" fontId="4" fillId="5" borderId="72" xfId="0" applyNumberFormat="1" applyFont="1" applyFill="1" applyBorder="1" applyProtection="1">
      <alignment vertical="center"/>
    </xf>
    <xf numFmtId="177" fontId="4" fillId="5" borderId="28" xfId="1" applyNumberFormat="1" applyFont="1" applyFill="1" applyBorder="1" applyProtection="1">
      <alignment vertical="center"/>
    </xf>
    <xf numFmtId="176" fontId="4" fillId="5" borderId="28" xfId="1" applyNumberFormat="1" applyFont="1" applyFill="1" applyBorder="1" applyAlignment="1" applyProtection="1">
      <alignment vertical="top"/>
    </xf>
    <xf numFmtId="177" fontId="4" fillId="5" borderId="28" xfId="1" applyNumberFormat="1" applyFont="1" applyFill="1" applyBorder="1" applyAlignment="1" applyProtection="1"/>
    <xf numFmtId="0" fontId="3" fillId="0" borderId="0" xfId="0" applyFont="1" applyFill="1">
      <alignment vertical="center"/>
    </xf>
    <xf numFmtId="177" fontId="35" fillId="0" borderId="50" xfId="0" applyNumberFormat="1" applyFont="1" applyFill="1" applyBorder="1" applyProtection="1">
      <alignment vertical="center"/>
    </xf>
    <xf numFmtId="177" fontId="35" fillId="0" borderId="56" xfId="0" applyNumberFormat="1" applyFont="1" applyFill="1" applyBorder="1" applyProtection="1">
      <alignment vertical="center"/>
    </xf>
    <xf numFmtId="177" fontId="35" fillId="0" borderId="70" xfId="0" applyNumberFormat="1" applyFont="1" applyFill="1" applyBorder="1" applyProtection="1">
      <alignment vertical="center"/>
    </xf>
    <xf numFmtId="177" fontId="35" fillId="0" borderId="69" xfId="0" applyNumberFormat="1" applyFont="1" applyFill="1" applyBorder="1" applyProtection="1">
      <alignment vertical="center"/>
    </xf>
    <xf numFmtId="179" fontId="35" fillId="0" borderId="15" xfId="0" applyNumberFormat="1" applyFont="1" applyFill="1" applyBorder="1" applyAlignment="1" applyProtection="1">
      <alignment vertical="center"/>
    </xf>
    <xf numFmtId="182" fontId="35" fillId="0" borderId="22" xfId="1" applyNumberFormat="1" applyFont="1" applyFill="1" applyBorder="1" applyAlignment="1" applyProtection="1">
      <alignment vertical="center" shrinkToFit="1"/>
    </xf>
    <xf numFmtId="182" fontId="35" fillId="0" borderId="11" xfId="1" applyNumberFormat="1" applyFont="1" applyFill="1" applyBorder="1" applyAlignment="1" applyProtection="1">
      <alignment vertical="center" shrinkToFit="1"/>
    </xf>
    <xf numFmtId="178" fontId="35" fillId="0" borderId="5" xfId="1" applyNumberFormat="1" applyFont="1" applyFill="1" applyBorder="1" applyProtection="1">
      <alignment vertical="center"/>
    </xf>
    <xf numFmtId="177" fontId="35" fillId="0" borderId="24" xfId="1" applyNumberFormat="1" applyFont="1" applyFill="1" applyBorder="1" applyAlignment="1" applyProtection="1">
      <alignment vertical="center" shrinkToFit="1"/>
    </xf>
    <xf numFmtId="177" fontId="35" fillId="0" borderId="25" xfId="1" applyNumberFormat="1" applyFont="1" applyFill="1" applyBorder="1" applyAlignment="1" applyProtection="1">
      <alignment vertical="center" shrinkToFit="1"/>
    </xf>
    <xf numFmtId="179" fontId="35" fillId="0" borderId="26" xfId="1" applyNumberFormat="1" applyFont="1" applyFill="1" applyBorder="1" applyProtection="1">
      <alignment vertical="center"/>
    </xf>
    <xf numFmtId="178" fontId="35" fillId="0" borderId="58" xfId="0" applyNumberFormat="1" applyFont="1" applyFill="1" applyBorder="1" applyProtection="1">
      <alignment vertical="center"/>
    </xf>
    <xf numFmtId="178" fontId="35" fillId="0" borderId="11" xfId="0" applyNumberFormat="1" applyFont="1" applyFill="1" applyBorder="1" applyProtection="1">
      <alignment vertical="center"/>
    </xf>
    <xf numFmtId="178" fontId="35" fillId="0" borderId="23" xfId="0" applyNumberFormat="1" applyFont="1" applyFill="1" applyBorder="1" applyProtection="1">
      <alignment vertical="center"/>
    </xf>
    <xf numFmtId="178" fontId="35" fillId="0" borderId="5" xfId="0" applyNumberFormat="1" applyFont="1" applyFill="1" applyBorder="1" applyProtection="1">
      <alignment vertical="center"/>
    </xf>
    <xf numFmtId="176" fontId="4" fillId="5" borderId="75" xfId="1" applyNumberFormat="1" applyFont="1" applyFill="1" applyBorder="1" applyAlignment="1" applyProtection="1">
      <alignment vertical="top"/>
    </xf>
    <xf numFmtId="176" fontId="4" fillId="5" borderId="76" xfId="0" applyNumberFormat="1" applyFont="1" applyFill="1" applyBorder="1" applyProtection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61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6" fontId="4" fillId="5" borderId="75" xfId="1" applyNumberFormat="1" applyFont="1" applyFill="1" applyBorder="1" applyProtection="1">
      <alignment vertical="center"/>
    </xf>
    <xf numFmtId="176" fontId="4" fillId="5" borderId="20" xfId="0" applyNumberFormat="1" applyFont="1" applyFill="1" applyBorder="1" applyProtection="1">
      <alignment vertical="center"/>
    </xf>
    <xf numFmtId="179" fontId="4" fillId="5" borderId="68" xfId="0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right" vertical="center"/>
    </xf>
    <xf numFmtId="0" fontId="34" fillId="0" borderId="21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</xf>
    <xf numFmtId="0" fontId="34" fillId="0" borderId="34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42" xfId="0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40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left" vertical="center" shrinkToFi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28" fillId="6" borderId="32" xfId="0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horizontal="center" vertical="center" wrapText="1"/>
    </xf>
    <xf numFmtId="0" fontId="28" fillId="6" borderId="21" xfId="0" applyFont="1" applyFill="1" applyBorder="1" applyAlignment="1" applyProtection="1">
      <alignment horizontal="center" vertical="center" wrapText="1"/>
    </xf>
    <xf numFmtId="0" fontId="28" fillId="6" borderId="34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28" fillId="8" borderId="7" xfId="0" applyFont="1" applyFill="1" applyBorder="1" applyAlignment="1" applyProtection="1">
      <alignment horizontal="center" vertical="center" textRotation="255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68" xfId="0" applyNumberFormat="1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textRotation="255" wrapText="1"/>
    </xf>
    <xf numFmtId="0" fontId="12" fillId="10" borderId="7" xfId="0" applyFont="1" applyFill="1" applyBorder="1" applyAlignment="1" applyProtection="1">
      <alignment horizontal="center" vertical="center" textRotation="255" wrapText="1"/>
    </xf>
    <xf numFmtId="0" fontId="28" fillId="11" borderId="7" xfId="0" applyFont="1" applyFill="1" applyBorder="1" applyAlignment="1" applyProtection="1">
      <alignment horizontal="center" vertical="center" textRotation="255" wrapText="1"/>
    </xf>
    <xf numFmtId="0" fontId="28" fillId="12" borderId="7" xfId="0" applyFont="1" applyFill="1" applyBorder="1" applyAlignment="1" applyProtection="1">
      <alignment horizontal="center" vertical="center" textRotation="255" wrapText="1"/>
    </xf>
    <xf numFmtId="0" fontId="12" fillId="0" borderId="35" xfId="0" applyFont="1" applyBorder="1" applyAlignment="1" applyProtection="1">
      <alignment horizontal="center" vertical="center" textRotation="255" wrapText="1"/>
    </xf>
    <xf numFmtId="0" fontId="12" fillId="0" borderId="36" xfId="0" applyFont="1" applyBorder="1" applyAlignment="1" applyProtection="1">
      <alignment horizontal="center" vertical="center" textRotation="255" wrapText="1"/>
    </xf>
    <xf numFmtId="0" fontId="12" fillId="0" borderId="15" xfId="0" applyFont="1" applyBorder="1" applyAlignment="1" applyProtection="1">
      <alignment horizontal="center" vertical="center" textRotation="255" wrapText="1"/>
    </xf>
    <xf numFmtId="0" fontId="12" fillId="13" borderId="7" xfId="0" applyFont="1" applyFill="1" applyBorder="1" applyAlignment="1" applyProtection="1">
      <alignment horizontal="center" vertical="center" textRotation="255" wrapText="1"/>
    </xf>
    <xf numFmtId="0" fontId="0" fillId="0" borderId="36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 applyProtection="1">
      <alignment horizontal="center" vertical="center" textRotation="255" wrapText="1"/>
    </xf>
    <xf numFmtId="0" fontId="12" fillId="16" borderId="36" xfId="0" applyFont="1" applyFill="1" applyBorder="1" applyAlignment="1" applyProtection="1">
      <alignment horizontal="center" vertical="center" textRotation="255" wrapText="1"/>
    </xf>
    <xf numFmtId="0" fontId="28" fillId="14" borderId="35" xfId="0" applyFont="1" applyFill="1" applyBorder="1" applyAlignment="1" applyProtection="1">
      <alignment horizontal="center" vertical="center" textRotation="255" wrapText="1"/>
    </xf>
    <xf numFmtId="0" fontId="28" fillId="14" borderId="15" xfId="0" applyFont="1" applyFill="1" applyBorder="1" applyAlignment="1" applyProtection="1">
      <alignment horizontal="center" vertical="center" textRotation="255" wrapText="1"/>
    </xf>
    <xf numFmtId="0" fontId="28" fillId="15" borderId="36" xfId="0" applyFont="1" applyFill="1" applyBorder="1" applyAlignment="1" applyProtection="1">
      <alignment horizontal="center" vertical="center" wrapText="1"/>
    </xf>
    <xf numFmtId="0" fontId="28" fillId="15" borderId="15" xfId="0" applyFont="1" applyFill="1" applyBorder="1" applyAlignment="1" applyProtection="1">
      <alignment horizontal="center" vertical="center" wrapText="1"/>
    </xf>
    <xf numFmtId="0" fontId="0" fillId="0" borderId="35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Alignment="1" applyProtection="1">
      <alignment horizontal="left" vertical="center" shrinkToFit="1"/>
      <protection locked="0"/>
    </xf>
    <xf numFmtId="49" fontId="33" fillId="0" borderId="0" xfId="0" applyNumberFormat="1" applyFont="1" applyFill="1" applyAlignment="1" applyProtection="1">
      <alignment vertical="center" shrinkToFit="1"/>
      <protection locked="0"/>
    </xf>
    <xf numFmtId="0" fontId="21" fillId="0" borderId="13" xfId="0" applyFont="1" applyFill="1" applyBorder="1" applyAlignment="1" applyProtection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righ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55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49" xfId="0" applyFont="1" applyFill="1" applyBorder="1" applyAlignment="1" applyProtection="1">
      <alignment horizontal="right" vertical="center"/>
    </xf>
    <xf numFmtId="0" fontId="3" fillId="0" borderId="50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3" fillId="4" borderId="13" xfId="0" applyNumberFormat="1" applyFont="1" applyFill="1" applyBorder="1" applyAlignment="1" applyProtection="1">
      <alignment horizontal="left" vertical="center" shrinkToFit="1"/>
      <protection locked="0"/>
    </xf>
    <xf numFmtId="49" fontId="33" fillId="0" borderId="13" xfId="0" applyNumberFormat="1" applyFont="1" applyBorder="1" applyAlignment="1">
      <alignment vertical="center" shrinkToFit="1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Alignment="1">
      <alignment vertical="center" shrinkToFit="1"/>
    </xf>
    <xf numFmtId="0" fontId="3" fillId="0" borderId="51" xfId="0" applyFont="1" applyFill="1" applyBorder="1" applyAlignment="1" applyProtection="1">
      <alignment horizontal="right" vertical="center" wrapText="1"/>
    </xf>
    <xf numFmtId="0" fontId="3" fillId="0" borderId="29" xfId="0" applyFont="1" applyFill="1" applyBorder="1" applyAlignment="1" applyProtection="1">
      <alignment horizontal="right" vertical="center" wrapText="1"/>
    </xf>
    <xf numFmtId="0" fontId="3" fillId="0" borderId="46" xfId="0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textRotation="255" wrapText="1"/>
    </xf>
    <xf numFmtId="0" fontId="3" fillId="0" borderId="36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2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center" vertical="center" shrinkToFit="1"/>
      <protection locked="0"/>
    </xf>
    <xf numFmtId="0" fontId="13" fillId="4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shrinkToFit="1"/>
    </xf>
    <xf numFmtId="0" fontId="33" fillId="0" borderId="0" xfId="0" applyFont="1" applyFill="1" applyAlignment="1">
      <alignment horizontal="left" vertical="center" shrinkToFit="1"/>
    </xf>
    <xf numFmtId="0" fontId="33" fillId="0" borderId="0" xfId="0" applyFont="1" applyFill="1" applyAlignment="1">
      <alignment vertical="center" shrinkToFit="1"/>
    </xf>
    <xf numFmtId="0" fontId="3" fillId="0" borderId="73" xfId="0" applyFont="1" applyFill="1" applyBorder="1" applyAlignment="1" applyProtection="1">
      <alignment horizontal="right" vertical="center" wrapText="1"/>
    </xf>
    <xf numFmtId="0" fontId="3" fillId="0" borderId="74" xfId="0" applyFont="1" applyFill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</xf>
    <xf numFmtId="49" fontId="33" fillId="4" borderId="13" xfId="0" applyNumberFormat="1" applyFont="1" applyFill="1" applyBorder="1" applyAlignment="1" applyProtection="1">
      <alignment horizontal="left" vertical="center" shrinkToFit="1"/>
      <protection locked="0"/>
    </xf>
  </cellXfs>
  <cellStyles count="6">
    <cellStyle name="桁区切り" xfId="1" builtinId="6"/>
    <cellStyle name="標準" xfId="0" builtinId="0"/>
    <cellStyle name="標準 3" xfId="2"/>
    <cellStyle name="標準 6" xfId="3"/>
    <cellStyle name="標準 9" xfId="4"/>
    <cellStyle name="標準_H20継続案件予算H200618" xfId="5"/>
  </cellStyles>
  <dxfs count="48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00FF"/>
      <color rgb="FF00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461435</xdr:colOff>
      <xdr:row>0</xdr:row>
      <xdr:rowOff>52917</xdr:rowOff>
    </xdr:from>
    <xdr:ext cx="2618316" cy="433916"/>
    <xdr:sp macro="" textlink="" fLocksText="0">
      <xdr:nvSpPr>
        <xdr:cNvPr id="2" name="角丸四角形 1"/>
        <xdr:cNvSpPr/>
      </xdr:nvSpPr>
      <xdr:spPr>
        <a:xfrm>
          <a:off x="11965518" y="52917"/>
          <a:ext cx="2618316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100"/>
            <a:t>この表は代表研究者及び研究分担者のワークシートから反映されます。</a:t>
          </a:r>
        </a:p>
      </xdr:txBody>
    </xdr:sp>
    <xdr:clientData fLocksWithSheet="0" fPrint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18586</xdr:colOff>
      <xdr:row>1</xdr:row>
      <xdr:rowOff>16651</xdr:rowOff>
    </xdr:from>
    <xdr:to>
      <xdr:col>3</xdr:col>
      <xdr:colOff>338667</xdr:colOff>
      <xdr:row>16</xdr:row>
      <xdr:rowOff>42334</xdr:rowOff>
    </xdr:to>
    <xdr:sp macro="" textlink="">
      <xdr:nvSpPr>
        <xdr:cNvPr id="2" name="テキスト ボックス 1"/>
        <xdr:cNvSpPr txBox="1"/>
      </xdr:nvSpPr>
      <xdr:spPr>
        <a:xfrm>
          <a:off x="18586" y="185984"/>
          <a:ext cx="2817748" cy="25868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代表研究者用シート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**記入・設定**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/>
            <a:t>　①課題名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</a:t>
          </a:r>
          <a:r>
            <a:rPr kumimoji="1" lang="ja-JP" altLang="en-US" sz="1100"/>
            <a:t>個別課題名がある場合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</a:t>
          </a:r>
          <a:r>
            <a:rPr kumimoji="1" lang="ja-JP" altLang="en-US" sz="1100"/>
            <a:t>副題がある場合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④</a:t>
          </a:r>
          <a:r>
            <a:rPr kumimoji="1" lang="ja-JP" altLang="en-US" sz="1100"/>
            <a:t>管理番号（半角）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研究者の法人名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⑧</a:t>
          </a:r>
          <a:r>
            <a:rPr kumimoji="1" lang="ja-JP" altLang="en-US" sz="1100"/>
            <a:t>適用する消費税率をプルダウンで選択</a:t>
          </a:r>
          <a:endParaRPr kumimoji="1" lang="en-US" altLang="ja-JP" sz="1100"/>
        </a:p>
        <a:p>
          <a:r>
            <a:rPr kumimoji="1" lang="ja-JP" altLang="en-US" sz="1100"/>
            <a:t>　⑨研究期間に対応した大項目（</a:t>
          </a:r>
          <a:r>
            <a:rPr kumimoji="1" lang="en-US" altLang="ja-JP" sz="1100"/>
            <a:t>Ⅰ</a:t>
          </a:r>
          <a:r>
            <a:rPr kumimoji="1" lang="ja-JP" altLang="en-US" sz="1100"/>
            <a:t>～</a:t>
          </a:r>
          <a:r>
            <a:rPr kumimoji="1" lang="en-US" altLang="ja-JP" sz="1100"/>
            <a:t>Ⅳ</a:t>
          </a:r>
          <a:r>
            <a:rPr kumimoji="1" lang="ja-JP" altLang="en-US" sz="1100"/>
            <a:t>）の</a:t>
          </a:r>
          <a:endParaRPr kumimoji="1" lang="en-US" altLang="ja-JP" sz="1100"/>
        </a:p>
        <a:p>
          <a:r>
            <a:rPr kumimoji="1" lang="ja-JP" altLang="en-US" sz="1100"/>
            <a:t>　　経費金額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33616</xdr:rowOff>
    </xdr:from>
    <xdr:to>
      <xdr:col>1</xdr:col>
      <xdr:colOff>1547812</xdr:colOff>
      <xdr:row>20</xdr:row>
      <xdr:rowOff>243417</xdr:rowOff>
    </xdr:to>
    <xdr:sp macro="" textlink="">
      <xdr:nvSpPr>
        <xdr:cNvPr id="4" name="テキスト ボックス 3"/>
        <xdr:cNvSpPr txBox="1"/>
      </xdr:nvSpPr>
      <xdr:spPr>
        <a:xfrm>
          <a:off x="31749" y="200304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5" name="テキスト ボックス 4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1545167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5" name="テキスト ボックス 4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31749</xdr:rowOff>
    </xdr:from>
    <xdr:to>
      <xdr:col>1</xdr:col>
      <xdr:colOff>1555750</xdr:colOff>
      <xdr:row>20</xdr:row>
      <xdr:rowOff>208476</xdr:rowOff>
    </xdr:to>
    <xdr:sp macro="" textlink="">
      <xdr:nvSpPr>
        <xdr:cNvPr id="3" name="テキスト ボックス 2"/>
        <xdr:cNvSpPr txBox="1"/>
      </xdr:nvSpPr>
      <xdr:spPr>
        <a:xfrm>
          <a:off x="31749" y="201082"/>
          <a:ext cx="2635251" cy="381739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シート記入ステップ</a:t>
          </a:r>
          <a:r>
            <a:rPr kumimoji="1" lang="en-US" altLang="ja-JP" sz="1400" b="1">
              <a:latin typeface="+mn-ea"/>
              <a:ea typeface="+mn-ea"/>
            </a:rPr>
            <a:t>】</a:t>
          </a:r>
        </a:p>
        <a:p>
          <a:r>
            <a:rPr kumimoji="1" lang="ja-JP" altLang="en-US" sz="1100" b="1">
              <a:latin typeface="+mn-ea"/>
              <a:ea typeface="+mn-ea"/>
            </a:rPr>
            <a:t>研究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１用シート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kumimoji="1" lang="en-US" altLang="ja-JP" sz="11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②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個別課題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名（ある場合）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③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副題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**記入・設定**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④管理番号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（半角）</a:t>
          </a:r>
          <a:endParaRPr kumimoji="1" lang="en-US" altLang="ja-JP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⑤研究分担者の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法人名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ます。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latin typeface="+mn-ea"/>
              <a:ea typeface="+mn-ea"/>
            </a:rPr>
            <a:t>　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tabSelected="1" zoomScale="80" zoomScaleNormal="80" workbookViewId="0">
      <selection activeCell="A2" sqref="A2"/>
    </sheetView>
  </sheetViews>
  <sheetFormatPr defaultColWidth="9" defaultRowHeight="13.5" x14ac:dyDescent="0.15"/>
  <cols>
    <col min="1" max="1" width="6.125" style="56" customWidth="1"/>
    <col min="2" max="2" width="5.75" style="56" customWidth="1"/>
    <col min="3" max="3" width="12" style="56" customWidth="1"/>
    <col min="4" max="4" width="14.5" style="56" bestFit="1" customWidth="1"/>
    <col min="5" max="5" width="26" style="56" customWidth="1"/>
    <col min="6" max="14" width="12.625" style="56" customWidth="1"/>
    <col min="15" max="15" width="15.625" style="56" customWidth="1"/>
    <col min="16" max="16" width="11.625" style="56" customWidth="1"/>
    <col min="17" max="16384" width="9" style="56"/>
  </cols>
  <sheetData>
    <row r="1" spans="1:16" x14ac:dyDescent="0.15">
      <c r="A1" s="67" t="str">
        <f>代表研究者用!A1</f>
        <v>様式Ｋ－３－１別紙１（29-2）</v>
      </c>
    </row>
    <row r="2" spans="1:16" ht="24.75" customHeight="1" x14ac:dyDescent="0.15">
      <c r="B2" s="188" t="s">
        <v>31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"/>
    </row>
    <row r="3" spans="1:16" ht="12.95" customHeight="1" x14ac:dyDescent="0.15">
      <c r="B3" s="67"/>
      <c r="C3" s="199"/>
      <c r="D3" s="199"/>
      <c r="E3" s="200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67"/>
    </row>
    <row r="4" spans="1:16" ht="20.100000000000001" customHeight="1" x14ac:dyDescent="0.15">
      <c r="B4" s="67"/>
      <c r="C4" s="198" t="s">
        <v>47</v>
      </c>
      <c r="D4" s="198"/>
      <c r="E4" s="189" t="str">
        <f>IF(代表研究者用!$F$20="","",代表研究者用!$F$20)</f>
        <v>○○○○の研究開発</v>
      </c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68"/>
    </row>
    <row r="5" spans="1:16" ht="20.100000000000001" customHeight="1" x14ac:dyDescent="0.15">
      <c r="B5" s="67"/>
      <c r="C5" s="67"/>
      <c r="D5" s="69" t="s">
        <v>49</v>
      </c>
      <c r="E5" s="189" t="str">
        <f>IF(代表研究者用!$F$21="","",代表研究者用!$F$21)</f>
        <v>課題Ｘ　□□□□の研究開発</v>
      </c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70"/>
    </row>
    <row r="6" spans="1:16" ht="20.100000000000001" customHeight="1" x14ac:dyDescent="0.15">
      <c r="B6" s="67"/>
      <c r="C6" s="67"/>
      <c r="D6" s="69" t="s">
        <v>50</v>
      </c>
      <c r="E6" s="189" t="str">
        <f>IF(代表研究者用!$F$22="","",代表研究者用!$F$22)</f>
        <v>△△△△の研究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70"/>
    </row>
    <row r="7" spans="1:16" ht="20.100000000000001" customHeight="1" thickBot="1" x14ac:dyDescent="0.2">
      <c r="B7" s="71"/>
      <c r="C7" s="71"/>
      <c r="D7" s="71"/>
      <c r="F7" s="72"/>
      <c r="G7" s="72"/>
      <c r="H7" s="73"/>
      <c r="I7" s="73"/>
      <c r="J7" s="73"/>
      <c r="K7" s="98"/>
      <c r="L7" s="73"/>
      <c r="M7" s="73"/>
      <c r="N7" s="73"/>
      <c r="O7" s="89" t="s">
        <v>41</v>
      </c>
      <c r="P7" s="68" t="s">
        <v>17</v>
      </c>
    </row>
    <row r="8" spans="1:16" ht="24.75" customHeight="1" thickBot="1" x14ac:dyDescent="0.2">
      <c r="A8" s="190" t="s">
        <v>32</v>
      </c>
      <c r="B8" s="191"/>
      <c r="C8" s="63" t="s">
        <v>29</v>
      </c>
      <c r="D8" s="63" t="s">
        <v>30</v>
      </c>
      <c r="E8" s="55" t="s">
        <v>9</v>
      </c>
      <c r="F8" s="114">
        <f>代表研究者用!G$26</f>
        <v>25</v>
      </c>
      <c r="G8" s="114">
        <f>F8+1</f>
        <v>26</v>
      </c>
      <c r="H8" s="114">
        <f t="shared" ref="H8:N8" si="0">G8+1</f>
        <v>27</v>
      </c>
      <c r="I8" s="114">
        <f t="shared" si="0"/>
        <v>28</v>
      </c>
      <c r="J8" s="114">
        <f t="shared" si="0"/>
        <v>29</v>
      </c>
      <c r="K8" s="114">
        <f t="shared" si="0"/>
        <v>30</v>
      </c>
      <c r="L8" s="114">
        <f t="shared" si="0"/>
        <v>31</v>
      </c>
      <c r="M8" s="114">
        <f t="shared" si="0"/>
        <v>32</v>
      </c>
      <c r="N8" s="114">
        <f t="shared" si="0"/>
        <v>33</v>
      </c>
      <c r="O8" s="62" t="s">
        <v>40</v>
      </c>
    </row>
    <row r="9" spans="1:16" ht="24.75" customHeight="1" x14ac:dyDescent="0.15">
      <c r="A9" s="192" t="s">
        <v>33</v>
      </c>
      <c r="B9" s="193"/>
      <c r="C9" s="171">
        <f>IF(代表研究者用!$F$23="","",代表研究者用!$F$23)</f>
        <v>2000101</v>
      </c>
      <c r="D9" s="173" t="str">
        <f>IF(代表研究者用!$A$23="１：税抜経費","税抜経費",IF(代表研究者用!$A$23="２：税込経費","税込経費",IF(代表研究者用!$A$23="３：税抜→税込経費へ変更","税抜→税込経費へ変更",IF(代表研究者用!$A$23="４：税込→税抜経費へ変更","税込→税抜経費へ変更",""))))</f>
        <v/>
      </c>
      <c r="E9" s="175" t="str">
        <f>IF(代表研究者用!$F$24="","",代表研究者用!$F$24)</f>
        <v>××××株式会社</v>
      </c>
      <c r="F9" s="146" t="str">
        <f>IFERROR(IF($D$9="税抜経費",代表研究者用!$G$37,IF($D$9="税込経費",代表研究者用!$G$54,IF($D$9="税抜→税込経費へ変更",代表研究者用!$G$71,IF($D$9="税込→税抜経費へ変更",代表研究者用!$G$88,"")))),"")</f>
        <v/>
      </c>
      <c r="G9" s="147" t="str">
        <f>IFERROR(IF($D$9="税抜経費",代表研究者用!$H$37,IF($D$9="税込経費",代表研究者用!$H$54,IF($D$9="税抜→税込経費へ変更",代表研究者用!H$71,IF($D$9="税込→税抜経費へ変更",代表研究者用!$H$88,"")))),"")</f>
        <v/>
      </c>
      <c r="H9" s="147" t="str">
        <f>IFERROR(IF($D$9="税抜経費",代表研究者用!$I$37,IF($D$9="税込経費",代表研究者用!$I$54,IF($D$9="税抜→税込経費へ変更",代表研究者用!$I$71,IF($D$9="税込→税抜経費へ変更",代表研究者用!$I$88,"")))),"")</f>
        <v/>
      </c>
      <c r="I9" s="147" t="str">
        <f>IFERROR(IF($D$9="税抜経費",代表研究者用!$J$37,IF($D$9="税込経費",代表研究者用!$J$54,IF($D$9="税抜→税込経費へ変更",代表研究者用!$J$71,IF($D$9="税込→税抜経費へ変更",代表研究者用!$J$88,"")))),"")</f>
        <v/>
      </c>
      <c r="J9" s="147" t="str">
        <f>IFERROR(IF($D$9="税抜経費",代表研究者用!$K$37,IF($D$9="税込経費",代表研究者用!$K$54,IF($D$9="税抜→税込経費へ変更",代表研究者用!$K$71,IF($D$9="税込→税抜経費へ変更",代表研究者用!$K$88,"")))),"")</f>
        <v/>
      </c>
      <c r="K9" s="147" t="str">
        <f>IFERROR(IF($D$9="税抜経費",代表研究者用!$L$37,IF($D$9="税込経費",代表研究者用!$L$54,IF($D$9="税抜→税込経費へ変更",代表研究者用!$L$71,IF($D$9="税込→税抜経費へ変更",代表研究者用!$L$88,"")))),"")</f>
        <v/>
      </c>
      <c r="L9" s="147" t="str">
        <f>IFERROR(IF($D$9="税抜経費",代表研究者用!$M$37,IF($D$9="税込経費",代表研究者用!$M$54,IF($D$9="税抜→税込経費へ変更",代表研究者用!$M$71,IF($D$9="税込→税抜経費へ変更",代表研究者用!$M$88,"")))),"")</f>
        <v/>
      </c>
      <c r="M9" s="147" t="str">
        <f>IFERROR(IF($D$9="税抜経費",代表研究者用!$N$37,IF($D$9="税込経費",代表研究者用!$N$54,IF($D$9="税抜→税込経費へ変更",代表研究者用!$N$71,IF($D$9="税込→税抜経費へ変更",代表研究者用!$N$88,"")))),"")</f>
        <v/>
      </c>
      <c r="N9" s="147" t="str">
        <f>IFERROR(IF($D$9="税抜経費",代表研究者用!$O$37,IF($D$9="税込経費",代表研究者用!$O$54,IF($D$9="税抜→税込経費へ変更",代表研究者用!$O$71,IF($D$9="税込→税抜経費へ変更",代表研究者用!$O$88,"")))),"")</f>
        <v/>
      </c>
      <c r="O9" s="148">
        <f>IF($E$9="","",SUM($F9:$N9))</f>
        <v>0</v>
      </c>
    </row>
    <row r="10" spans="1:16" ht="24.75" customHeight="1" thickBot="1" x14ac:dyDescent="0.2">
      <c r="A10" s="194"/>
      <c r="B10" s="195"/>
      <c r="C10" s="172"/>
      <c r="D10" s="174"/>
      <c r="E10" s="176"/>
      <c r="F10" s="149" t="str">
        <f>IFERROR(IF($D$9="税抜経費",代表研究者用!$G$36,IF($D$9="税込経費",代表研究者用!$G$53,IF($D$9="税抜→税込経費へ変更",代表研究者用!$G$70,IF($D$9="税込→税抜経費へ変更",代表研究者用!$G$87,"")))),"")</f>
        <v/>
      </c>
      <c r="G10" s="150" t="str">
        <f>IFERROR(IF($D$9="税抜経費",代表研究者用!$H$36,IF($D$9="税込経費",代表研究者用!$H$53,IF($D$9="税抜→税込経費へ変更",代表研究者用!$H$70,IF($D$9="税込→税抜経費へ変更",代表研究者用!$H$87,"")))),"")</f>
        <v/>
      </c>
      <c r="H10" s="150" t="str">
        <f>IFERROR(IF($D$9="税抜経費",代表研究者用!$I$36,IF($D$9="税込経費",代表研究者用!$I$53,IF($D$9="税抜→税込経費へ変更",代表研究者用!$I$70,IF($D$9="税込→税抜経費へ変更",代表研究者用!$I$87,"")))),"")</f>
        <v/>
      </c>
      <c r="I10" s="150" t="str">
        <f>IFERROR(IF($D$9="税抜経費",代表研究者用!$J$36,IF($D$9="税込経費",代表研究者用!$J$53,IF($D$9="税抜→税込経費へ変更",代表研究者用!$J$70,IF($D$9="税込→税抜経費へ変更",代表研究者用!$J$87,"")))),"")</f>
        <v/>
      </c>
      <c r="J10" s="150" t="str">
        <f>IFERROR(IF($D$9="税抜経費",代表研究者用!$K$36,IF($D$9="税込経費",代表研究者用!$K$53,IF($D$9="税抜→税込経費へ変更",代表研究者用!$K$70,IF($D$9="税込→税抜経費へ変更",代表研究者用!$K$87,"")))),"")</f>
        <v/>
      </c>
      <c r="K10" s="150" t="str">
        <f>IFERROR(IF($D$9="税抜経費",代表研究者用!$L$36,IF($D$9="税込経費",代表研究者用!$L$53,IF($D$9="税抜→税込経費へ変更",代表研究者用!$L$70,IF($D$9="税込→税抜経費へ変更",代表研究者用!$L$87,"")))),"")</f>
        <v/>
      </c>
      <c r="L10" s="150" t="str">
        <f>IFERROR(IF($D$9="税抜経費",代表研究者用!$M$36,IF($D$9="税込経費",代表研究者用!$M$53,IF($D$9="税抜→税込経費へ変更",代表研究者用!$M$70,IF($D$9="税込→税抜経費へ変更",代表研究者用!$M$87,"")))),"")</f>
        <v/>
      </c>
      <c r="M10" s="150" t="str">
        <f>IFERROR(IF($D$9="税抜経費",代表研究者用!$N$36,IF($D$9="税込経費",代表研究者用!$N$53,IF($D$9="税抜→税込経費へ変更",代表研究者用!$N$70,IF($D$9="税込→税抜経費へ変更",代表研究者用!$N$87,"")))),"")</f>
        <v/>
      </c>
      <c r="N10" s="150" t="str">
        <f>IFERROR(IF($D$9="税抜経費",代表研究者用!$O$36,IF($D$9="税込経費",代表研究者用!$O$53,IF($D$9="税抜→税込経費へ変更",代表研究者用!$O$70,IF($D$9="税込→税抜経費へ変更",代表研究者用!$O$87,"")))),"")</f>
        <v/>
      </c>
      <c r="O10" s="151">
        <f>IF($E$9="","",SUM($F10:$N10))</f>
        <v>0</v>
      </c>
    </row>
    <row r="11" spans="1:16" ht="24.75" customHeight="1" thickBot="1" x14ac:dyDescent="0.2">
      <c r="A11" s="209" t="s">
        <v>46</v>
      </c>
      <c r="B11" s="196">
        <v>1</v>
      </c>
      <c r="C11" s="177">
        <f>IF(研究分担者１用!$F$23="","",研究分担者１用!$F$23)</f>
        <v>2000102</v>
      </c>
      <c r="D11" s="179" t="str">
        <f>IF(研究分担者１用!$A$23="１：税抜経費","税抜経費",IF(研究分担者１用!$A$23="２：税込経費","税込経費",IF(研究分担者１用!$A$23="３：税抜→税込経費へ変更","税抜→税込経費へ変更",IF(研究分担者１用!$A$23="４：税込→税抜経費へ変更","税込→税抜経費へ変更",""))))</f>
        <v/>
      </c>
      <c r="E11" s="181" t="str">
        <f>IF(研究分担者１用!$F$24="","",研究分担者１用!$F$24)</f>
        <v>××大学法人××大学</v>
      </c>
      <c r="F11" s="146" t="str">
        <f>IFERROR(IF($D$11="税抜経費",研究分担者１用!$G$37,IF($D$11="税込経費",研究分担者１用!$G$54,IF($D$11="税抜→税込経費へ変更",研究分担者１用!$G$71,IF($D$11="税込→税抜経費へ変更",研究分担者１用!$G$88,"")))),"")</f>
        <v/>
      </c>
      <c r="G11" s="147" t="str">
        <f>IFERROR(IF($D$11="税抜経費",研究分担者１用!$H$37,IF($D$11="税込経費",研究分担者１用!$H$54,IF($D$11="税抜→税込経費へ変更",研究分担者１用!$H$71,IF($D$11="税込→税抜経費へ変更",研究分担者１用!$H$88,"")))),"")</f>
        <v/>
      </c>
      <c r="H11" s="147" t="str">
        <f>IFERROR(IF($D$11="税抜経費",研究分担者１用!$I$37,IF($D$11="税込経費",研究分担者１用!$I$54,IF($D$11="税抜→税込経費へ変更",研究分担者１用!$I$71,IF($D$11="税込→税抜経費へ変更",研究分担者１用!$I$88,"")))),"")</f>
        <v/>
      </c>
      <c r="I11" s="147" t="str">
        <f>IFERROR(IF($D$11="税抜経費",研究分担者１用!$J$37,IF($D$11="税込経費",研究分担者１用!$J$54,IF($D$11="税抜→税込経費へ変更",研究分担者１用!$J$71,IF($D$11="税込→税抜経費へ変更",研究分担者１用!$J$88,"")))),"")</f>
        <v/>
      </c>
      <c r="J11" s="147" t="str">
        <f>IFERROR(IF($D$11="税抜経費",研究分担者１用!$K$37,IF($D$11="税込経費",研究分担者１用!$K$54,IF($D$11="税抜→税込経費へ変更",研究分担者１用!$K$71,IF($D$11="税込→税抜経費へ変更",研究分担者１用!$K$88,"")))),"")</f>
        <v/>
      </c>
      <c r="K11" s="147" t="str">
        <f>IFERROR(IF($D$11="税抜経費",研究分担者１用!$L$37,IF($D$11="税込経費",研究分担者１用!$L$54,IF($D$11="税抜→税込経費へ変更",研究分担者１用!$L$71,IF($D$11="税込→税抜経費へ変更",研究分担者１用!$L$88,"")))),"")</f>
        <v/>
      </c>
      <c r="L11" s="147" t="str">
        <f>IFERROR(IF($D$11="税抜経費",研究分担者１用!$M$37,IF($D$11="税込経費",研究分担者１用!$M$54,IF($D$11="税抜→税込経費へ変更",研究分担者１用!$M$71,IF($D$11="税込→税抜経費へ変更",研究分担者１用!$M$88,"")))),"")</f>
        <v/>
      </c>
      <c r="M11" s="147" t="str">
        <f>IFERROR(IF($D$11="税抜経費",研究分担者１用!$N$37,IF($D$11="税込経費",研究分担者１用!$N$54,IF($D$11="税抜→税込経費へ変更",研究分担者１用!$N$71,IF($D$11="税込→税抜経費へ変更",研究分担者１用!$N$88,"")))),"")</f>
        <v/>
      </c>
      <c r="N11" s="147" t="str">
        <f>IFERROR(IF($D$11="税抜経費",研究分担者１用!$O$37,IF($D$11="税込経費",研究分担者１用!$O$54,IF($D$11="税抜→税込経費へ変更",研究分担者１用!$O$71,IF($D$11="税込→税抜経費へ変更",研究分担者１用!$O$88,"")))),"")</f>
        <v/>
      </c>
      <c r="O11" s="148">
        <f t="shared" ref="O11:O30" si="1">IF($E$11="","",SUM($F11:$N11))</f>
        <v>0</v>
      </c>
    </row>
    <row r="12" spans="1:16" ht="24.75" customHeight="1" thickBot="1" x14ac:dyDescent="0.2">
      <c r="A12" s="210"/>
      <c r="B12" s="196"/>
      <c r="C12" s="178"/>
      <c r="D12" s="180"/>
      <c r="E12" s="182"/>
      <c r="F12" s="149" t="str">
        <f>IFERROR(IF($D$11="税抜経費",研究分担者１用!$G$36,IF($D$11="税込経費",研究分担者１用!$G$53,IF($D$11="税抜→税込経費へ変更",研究分担者１用!$G$70,IF($D$11="税込→税抜経費へ変更",研究分担者１用!$G$87,"")))),"")</f>
        <v/>
      </c>
      <c r="G12" s="150" t="str">
        <f>IFERROR(IF($D$11="税抜経費",研究分担者１用!$H$36,IF($D$11="税込経費",研究分担者１用!$H$53,IF($D$11="税抜→税込経費へ変更",研究分担者１用!$H$70,IF($D$11="税込→税抜経費へ変更",研究分担者１用!$H$87,"")))),"")</f>
        <v/>
      </c>
      <c r="H12" s="150" t="str">
        <f>IFERROR(IF($D$11="税抜経費",研究分担者１用!$I$36,IF($D$11="税込経費",研究分担者１用!$I$53,IF($D$11="税抜→税込経費へ変更",研究分担者１用!$I$70,IF($D$11="税込→税抜経費へ変更",研究分担者１用!$I$87,"")))),"")</f>
        <v/>
      </c>
      <c r="I12" s="150" t="str">
        <f>IFERROR(IF($D$11="税抜経費",研究分担者１用!$J$36,IF($D$11="税込経費",研究分担者１用!$J$53,IF($D$11="税抜→税込経費へ変更",研究分担者１用!$J$70,IF($D$11="税込→税抜経費へ変更",研究分担者１用!$J$87,"")))),"")</f>
        <v/>
      </c>
      <c r="J12" s="150" t="str">
        <f>IFERROR(IF($D$11="税抜経費",研究分担者１用!$K$36,IF($D$11="税込経費",研究分担者１用!$K$53,IF($D$11="税抜→税込経費へ変更",研究分担者１用!$K$70,IF($D$11="税込→税抜経費へ変更",研究分担者１用!$K$87,"")))),"")</f>
        <v/>
      </c>
      <c r="K12" s="150" t="str">
        <f>IFERROR(IF($D$11="税抜経費",研究分担者１用!$L$36,IF($D$11="税込経費",研究分担者１用!$L$53,IF($D$11="税抜→税込経費へ変更",研究分担者１用!$L$70,IF($D$11="税込→税抜経費へ変更",研究分担者１用!$L$87,"")))),"")</f>
        <v/>
      </c>
      <c r="L12" s="150" t="str">
        <f>IFERROR(IF($D$11="税抜経費",研究分担者１用!$M$36,IF($D$11="税込経費",研究分担者１用!$M$53,IF($D$11="税抜→税込経費へ変更",研究分担者１用!$M$70,IF($D$11="税込→税抜経費へ変更",研究分担者１用!$M$87,"")))),"")</f>
        <v/>
      </c>
      <c r="M12" s="150" t="str">
        <f>IFERROR(IF($D$11="税抜経費",研究分担者１用!$N$36,IF($D$11="税込経費",研究分担者１用!$N$53,IF($D$11="税抜→税込経費へ変更",研究分担者１用!$N$70,IF($D$11="税込→税抜経費へ変更",研究分担者１用!$N$87,"")))),"")</f>
        <v/>
      </c>
      <c r="N12" s="150" t="str">
        <f>IFERROR(IF($D$11="税抜経費",研究分担者１用!$O$36,IF($D$11="税込経費",研究分担者１用!$O$53,IF($D$11="税抜→税込経費へ変更",研究分担者１用!$O$70,IF($D$11="税込→税抜経費へ変更",研究分担者１用!$O$87,"")))),"")</f>
        <v/>
      </c>
      <c r="O12" s="151">
        <f t="shared" si="1"/>
        <v>0</v>
      </c>
    </row>
    <row r="13" spans="1:16" ht="24.75" customHeight="1" thickBot="1" x14ac:dyDescent="0.2">
      <c r="A13" s="210"/>
      <c r="B13" s="197">
        <v>2</v>
      </c>
      <c r="C13" s="177" t="str">
        <f>IF(研究分担者２用!$F$23="","",研究分担者２用!$F$23)</f>
        <v/>
      </c>
      <c r="D13" s="179" t="str">
        <f>IF(研究分担者２用!$A$23="１：税抜経費","税抜経費",IF(研究分担者２用!$A$23="２：税込経費","税込経費",IF(研究分担者２用!$A$23="３：税抜→税込経費へ変更","税抜→税込経費へ変更",IF(研究分担者２用!$A$23="４：税込→税抜経費へ変更","税込→税抜経費へ変更",""))))</f>
        <v/>
      </c>
      <c r="E13" s="181" t="str">
        <f>IF(研究分担者２用!$F$24="","",研究分担者２用!$F$24)</f>
        <v/>
      </c>
      <c r="F13" s="146" t="str">
        <f>IFERROR(IF($D$13="税抜経費",研究分担者２用!$G$37,IF($D$13="税込経費",研究分担者２用!$G$54,IF($D$13="税抜→税込経費へ変更",研究分担者２用!$G$71,IF($D$13="税込→税抜経費へ変更",研究分担者２用!$G$88,"")))),"")</f>
        <v/>
      </c>
      <c r="G13" s="147" t="str">
        <f>IFERROR(IF($D$13="税抜経費",研究分担者２用!$H$37,IF($D$13="税込経費",研究分担者２用!$H$54,IF($D$13="税抜→税込経費へ変更",研究分担者２用!$H$71,IF($D$13="税込→税抜経費へ変更",研究分担者２用!$H$88,"")))),"")</f>
        <v/>
      </c>
      <c r="H13" s="147" t="str">
        <f>IFERROR(IF($D$13="税抜経費",研究分担者２用!$I$37,IF($D$13="税込経費",研究分担者２用!$I$54,IF($D$13="税抜→税込経費へ変更",研究分担者２用!$I$71,IF($D$13="税込→税抜経費へ変更",研究分担者２用!$I$88,"")))),"")</f>
        <v/>
      </c>
      <c r="I13" s="147" t="str">
        <f>IFERROR(IF($D$13="税抜経費",研究分担者２用!$J$37,IF($D$13="税込経費",研究分担者２用!$J$54,IF($D$13="税抜→税込経費へ変更",研究分担者２用!$J$71,IF($D$13="税込→税抜経費へ変更",研究分担者２用!$J$88,"")))),"")</f>
        <v/>
      </c>
      <c r="J13" s="147" t="str">
        <f>IFERROR(IF($D$13="税抜経費",研究分担者２用!$K$37,IF($D$13="税込経費",研究分担者２用!$K$54,IF($D$13="税抜→税込経費へ変更",研究分担者２用!$K$71,IF($D$13="税込→税抜経費へ変更",研究分担者２用!$K$88,"")))),"")</f>
        <v/>
      </c>
      <c r="K13" s="147" t="str">
        <f>IFERROR(IF($D$13="税抜経費",研究分担者２用!$L$37,IF($D$13="税込経費",研究分担者２用!$L$54,IF($D$13="税抜→税込経費へ変更",研究分担者２用!$L$71,IF($D$13="税込→税抜経費へ変更",研究分担者２用!$L$88,"")))),"")</f>
        <v/>
      </c>
      <c r="L13" s="147" t="str">
        <f>IFERROR(IF($D$13="税抜経費",研究分担者２用!$M$37,IF($D$13="税込経費",研究分担者２用!$M$54,IF($D$13="税抜→税込経費へ変更",研究分担者２用!$M$71,IF($D$13="税込→税抜経費へ変更",研究分担者２用!$M$88,"")))),"")</f>
        <v/>
      </c>
      <c r="M13" s="147" t="str">
        <f>IFERROR(IF($D$13="税抜経費",研究分担者２用!$N$37,IF($D$13="税込経費",研究分担者２用!$N$54,IF($D$13="税抜→税込経費へ変更",研究分担者２用!$N$71,IF($D$13="税込→税抜経費へ変更",研究分担者２用!$N$88,"")))),"")</f>
        <v/>
      </c>
      <c r="N13" s="147" t="str">
        <f>IFERROR(IF($D$13="税抜経費",研究分担者２用!$O$37,IF($D$13="税込経費",研究分担者２用!$O$54,IF($D$13="税抜→税込経費へ変更",研究分担者２用!$O$71,IF($D$13="税込→税抜経費へ変更",研究分担者２用!$O$88,"")))),"")</f>
        <v/>
      </c>
      <c r="O13" s="148">
        <f t="shared" si="1"/>
        <v>0</v>
      </c>
    </row>
    <row r="14" spans="1:16" ht="24.75" customHeight="1" thickBot="1" x14ac:dyDescent="0.2">
      <c r="A14" s="210"/>
      <c r="B14" s="197"/>
      <c r="C14" s="178"/>
      <c r="D14" s="180"/>
      <c r="E14" s="182"/>
      <c r="F14" s="149" t="str">
        <f>IFERROR(IF($D$13="税抜経費",研究分担者２用!$G$36,IF($D$13="税込経費",研究分担者２用!$G$53,IF($D$13="税抜→税込経費へ変更",研究分担者２用!$G$70,IF($D$13="税込→税抜経費へ変更",研究分担者２用!$G$87,"")))),"")</f>
        <v/>
      </c>
      <c r="G14" s="150" t="str">
        <f>IFERROR(IF($D$13="税抜経費",研究分担者２用!$H$36,IF($D$13="税込経費",研究分担者２用!$H$53,IF($D$13="税抜→税込経費へ変更",研究分担者２用!$H$70,IF($D$13="税込→税抜経費へ変更",研究分担者２用!$H$87,"")))),"")</f>
        <v/>
      </c>
      <c r="H14" s="150" t="str">
        <f>IFERROR(IF($D$13="税抜経費",研究分担者２用!$I$36,IF($D$13="税込経費",研究分担者２用!$I$53,IF($D$13="税抜→税込経費へ変更",研究分担者２用!$I$70,IF($D$13="税込→税抜経費へ変更",研究分担者２用!$I$87,"")))),"")</f>
        <v/>
      </c>
      <c r="I14" s="150" t="str">
        <f>IFERROR(IF($D$13="税抜経費",研究分担者２用!$J$36,IF($D$13="税込経費",研究分担者２用!$J$53,IF($D$13="税抜→税込経費へ変更",研究分担者２用!$J$70,IF($D$13="税込→税抜経費へ変更",研究分担者２用!$J$87,"")))),"")</f>
        <v/>
      </c>
      <c r="J14" s="150" t="str">
        <f>IFERROR(IF($D$13="税抜経費",研究分担者２用!$K$36,IF($D$13="税込経費",研究分担者２用!$K$53,IF($D$13="税抜→税込経費へ変更",研究分担者２用!$K$70,IF($D$13="税込→税抜経費へ変更",研究分担者２用!$K$87,"")))),"")</f>
        <v/>
      </c>
      <c r="K14" s="150" t="str">
        <f>IFERROR(IF($D$13="税抜経費",研究分担者２用!$L$36,IF($D$13="税込経費",研究分担者２用!$L$53,IF($D$13="税抜→税込経費へ変更",研究分担者２用!$L$70,IF($D$13="税込→税抜経費へ変更",研究分担者２用!$L$87,"")))),"")</f>
        <v/>
      </c>
      <c r="L14" s="150" t="str">
        <f>IFERROR(IF($D$13="税抜経費",研究分担者２用!$M$36,IF($D$13="税込経費",研究分担者２用!$M$53,IF($D$13="税抜→税込経費へ変更",研究分担者２用!$M$70,IF($D$13="税込→税抜経費へ変更",研究分担者２用!$M$87,"")))),"")</f>
        <v/>
      </c>
      <c r="M14" s="150" t="str">
        <f>IFERROR(IF($D$13="税抜経費",研究分担者２用!$N$36,IF($D$13="税込経費",研究分担者２用!$N$53,IF($D$13="税抜→税込経費へ変更",研究分担者２用!$N$70,IF($D$13="税込→税抜経費へ変更",研究分担者２用!$N$87,"")))),"")</f>
        <v/>
      </c>
      <c r="N14" s="150" t="str">
        <f>IFERROR(IF($D$13="税抜経費",研究分担者２用!$O$36,IF($D$13="税込経費",研究分担者２用!$O$53,IF($D$13="税抜→税込経費へ変更",研究分担者２用!$O$70,IF($D$13="税込→税抜経費へ変更",研究分担者２用!$O$87,"")))),"")</f>
        <v/>
      </c>
      <c r="O14" s="151">
        <f t="shared" si="1"/>
        <v>0</v>
      </c>
    </row>
    <row r="15" spans="1:16" ht="24.75" customHeight="1" thickBot="1" x14ac:dyDescent="0.2">
      <c r="A15" s="210"/>
      <c r="B15" s="205">
        <v>3</v>
      </c>
      <c r="C15" s="177" t="str">
        <f>IF(研究分担者３用!$F$23="","",研究分担者３用!$F$23)</f>
        <v/>
      </c>
      <c r="D15" s="179" t="str">
        <f>IF(研究分担者３用!$A$23="１：税抜経費","税抜経費",IF(研究分担者３用!$A$23="２：税込経費","税込経費",IF(研究分担者３用!$A$23="３：税抜→税込経費へ変更","税抜→税込経費へ変更",IF(研究分担者３用!$A$23="４：税込→税抜経費へ変更","税込→税抜経費へ変更",""))))</f>
        <v/>
      </c>
      <c r="E15" s="181" t="str">
        <f>IF(研究分担者３用!$F$24="","",研究分担者３用!$F$24)</f>
        <v/>
      </c>
      <c r="F15" s="146" t="str">
        <f>IFERROR(IF($D$15="税抜経費",研究分担者３用!$G$37,IF($D$15="税込経費",研究分担者３用!$G$54,IF($D$15="税抜→税込経費へ変更",研究分担者３用!$G$71,IF($D$15="税込→税抜経費へ変更",研究分担者３用!$G$88,"")))),"")</f>
        <v/>
      </c>
      <c r="G15" s="147" t="str">
        <f>IFERROR(IF($D$15="税抜経費",研究分担者３用!$H$37,IF($D$15="税込経費",研究分担者３用!$H$54,IF($D$15="税抜→税込経費へ変更",研究分担者３用!$H$71,IF($D$15="税込→税抜経費へ変更",研究分担者３用!$H$88,"")))),"")</f>
        <v/>
      </c>
      <c r="H15" s="147" t="str">
        <f>IFERROR(IF($D$15="税抜経費",研究分担者３用!$I$37,IF($D$15="税込経費",研究分担者３用!$I$54,IF($D$15="税抜→税込経費へ変更",研究分担者３用!$I$71,IF($D$15="税込→税抜経費へ変更",研究分担者３用!$I$88,"")))),"")</f>
        <v/>
      </c>
      <c r="I15" s="147" t="str">
        <f>IFERROR(IF($D$15="税抜経費",研究分担者３用!$J$37,IF($D$15="税込経費",研究分担者３用!$J$54,IF($D$15="税抜→税込経費へ変更",研究分担者３用!$J$71,IF($D$15="税込→税抜経費へ変更",研究分担者３用!$J$88,"")))),"")</f>
        <v/>
      </c>
      <c r="J15" s="147" t="str">
        <f>IFERROR(IF($D$15="税抜経費",研究分担者３用!$K$37,IF($D$15="税込経費",研究分担者３用!$K$54,IF($D$15="税抜→税込経費へ変更",研究分担者３用!$K$71,IF($D$15="税込→税抜経費へ変更",研究分担者３用!$K$88,"")))),"")</f>
        <v/>
      </c>
      <c r="K15" s="147" t="str">
        <f>IFERROR(IF($D$15="税抜経費",研究分担者３用!$L$37,IF($D$15="税込経費",研究分担者３用!$L$54,IF($D$15="税抜→税込経費へ変更",研究分担者３用!$L$71,IF($D$15="税込→税抜経費へ変更",研究分担者３用!$L$88,"")))),"")</f>
        <v/>
      </c>
      <c r="L15" s="147" t="str">
        <f>IFERROR(IF($D$15="税抜経費",研究分担者３用!$M$37,IF($D$15="税込経費",研究分担者３用!$M$54,IF($D$15="税抜→税込経費へ変更",研究分担者３用!$M$71,IF($D$15="税込→税抜経費へ変更",研究分担者３用!$M$88,"")))),"")</f>
        <v/>
      </c>
      <c r="M15" s="147" t="str">
        <f>IFERROR(IF($D$15="税抜経費",研究分担者３用!$N$37,IF($D$15="税込経費",研究分担者３用!$N$54,IF($D$15="税抜→税込経費へ変更",研究分担者３用!$N$71,IF($D$15="税込→税抜経費へ変更",研究分担者３用!$N$88,"")))),"")</f>
        <v/>
      </c>
      <c r="N15" s="147" t="str">
        <f>IFERROR(IF($D$15="税抜経費",研究分担者３用!O$37,IF($D$15="税込経費",研究分担者３用!$O$54,IF($D$15="税抜→税込経費へ変更",研究分担者３用!$O$71,IF($D$15="税込→税抜経費へ変更",研究分担者３用!$O$88,"")))),"")</f>
        <v/>
      </c>
      <c r="O15" s="148">
        <f t="shared" si="1"/>
        <v>0</v>
      </c>
    </row>
    <row r="16" spans="1:16" ht="24.75" customHeight="1" thickBot="1" x14ac:dyDescent="0.2">
      <c r="A16" s="210"/>
      <c r="B16" s="205"/>
      <c r="C16" s="178"/>
      <c r="D16" s="180"/>
      <c r="E16" s="182"/>
      <c r="F16" s="149" t="str">
        <f>IFERROR(IF($D$15="税抜経費",研究分担者３用!$G$36,IF($D$15="税込経費",研究分担者３用!$G$53,IF($D$15="税抜→税込経費へ変更",研究分担者３用!$G$70,IF($D$15="税込→税抜経費へ変更",研究分担者３用!$G$87,"")))),"")</f>
        <v/>
      </c>
      <c r="G16" s="150" t="str">
        <f>IFERROR(IF($D$15="税抜経費",研究分担者３用!$H$36,IF($D$15="税込経費",研究分担者３用!$H$53,IF($D$15="税抜→税込経費へ変更",研究分担者３用!$H$70,IF($D$15="税込→税抜経費へ変更",研究分担者３用!$H$87,"")))),"")</f>
        <v/>
      </c>
      <c r="H16" s="150" t="str">
        <f>IFERROR(IF($D$15="税抜経費",研究分担者３用!I$36,IF($D$15="税込経費",研究分担者３用!$I$53,IF($D$15="税抜→税込経費へ変更",研究分担者３用!$I$70,IF($D$15="税込→税抜経費へ変更",研究分担者３用!$I$87,"")))),"")</f>
        <v/>
      </c>
      <c r="I16" s="150" t="str">
        <f>IFERROR(IF($D$15="税抜経費",研究分担者３用!$J$36,IF($D$15="税込経費",研究分担者３用!$J$53,IF($D$15="税抜→税込経費へ変更",研究分担者３用!$J$70,IF($D$15="税込→税抜経費へ変更",研究分担者３用!$J$87,"")))),"")</f>
        <v/>
      </c>
      <c r="J16" s="150" t="str">
        <f>IFERROR(IF($D$15="税抜経費",研究分担者３用!$K$36,IF($D$15="税込経費",研究分担者３用!$K$53,IF($D$15="税抜→税込経費へ変更",研究分担者３用!$K$70,IF($D$15="税込→税抜経費へ変更",研究分担者３用!$K$87,"")))),"")</f>
        <v/>
      </c>
      <c r="K16" s="150" t="str">
        <f>IFERROR(IF($D$15="税抜経費",研究分担者３用!$L$36,IF($D$15="税込経費",研究分担者３用!$L$53,IF($D$15="税抜→税込経費へ変更",研究分担者３用!$L$70,IF($D$15="税込→税抜経費へ変更",研究分担者３用!$L$87,"")))),"")</f>
        <v/>
      </c>
      <c r="L16" s="150" t="str">
        <f>IFERROR(IF($D$15="税抜経費",研究分担者３用!$M$36,IF($D$15="税込経費",研究分担者３用!$M$53,IF($D$15="税抜→税込経費へ変更",研究分担者３用!$M$70,IF($D$15="税込→税抜経費へ変更",研究分担者３用!$M$87,"")))),"")</f>
        <v/>
      </c>
      <c r="M16" s="150" t="str">
        <f>IFERROR(IF($D$15="税抜経費",研究分担者３用!$N$36,IF($D$15="税込経費",研究分担者３用!$N$53,IF($D$15="税抜→税込経費へ変更",研究分担者３用!$N$70,IF($D$15="税込→税抜経費へ変更",研究分担者３用!$N$87,"")))),"")</f>
        <v/>
      </c>
      <c r="N16" s="150" t="str">
        <f>IFERROR(IF($D$15="税抜経費",研究分担者３用!$O$36,IF($D$15="税込経費",研究分担者３用!$O$53,IF($D$15="税抜→税込経費へ変更",研究分担者３用!$O$70,IF($D$15="税込→税抜経費へ変更",研究分担者３用!$O$87,"")))),"")</f>
        <v/>
      </c>
      <c r="O16" s="151">
        <f t="shared" si="1"/>
        <v>0</v>
      </c>
    </row>
    <row r="17" spans="1:18" ht="24.75" customHeight="1" thickBot="1" x14ac:dyDescent="0.2">
      <c r="A17" s="210"/>
      <c r="B17" s="206">
        <v>4</v>
      </c>
      <c r="C17" s="177" t="str">
        <f>IF(研究分担者４用!$F$23="","",研究分担者４用!$F$23)</f>
        <v/>
      </c>
      <c r="D17" s="179" t="str">
        <f>IF(研究分担者４用!$A$23="１：税抜経費","税抜経費",IF(研究分担者４用!$A$23="２：税込経費","税込経費",IF(研究分担者４用!$A$23="３：税抜→税込経費へ変更","税抜→税込経費へ変更",IF(研究分担者４用!$A$23="４：税込→税抜経費へ変更","税込→税抜経費へ変更",""))))</f>
        <v/>
      </c>
      <c r="E17" s="181" t="str">
        <f>IF(研究分担者４用!$F$24="","",研究分担者４用!$F$24)</f>
        <v/>
      </c>
      <c r="F17" s="146" t="str">
        <f>IFERROR(IF($D$17="税抜経費",研究分担者４用!$G$37,IF($D$17="税込経費",研究分担者４用!$G$54,IF($D$17="税抜→税込経費へ変更",研究分担者４用!$G$71,IF($D$17="税込→税抜経費へ変更",研究分担者４用!$G$88,"")))),"")</f>
        <v/>
      </c>
      <c r="G17" s="147" t="str">
        <f>IFERROR(IF($D$17="税抜経費",研究分担者４用!$H$37,IF($D$17="税込経費",研究分担者４用!$H$54,IF($D$17="税抜→税込経費へ変更",研究分担者４用!$H$71,IF($D$17="税込→税抜経費へ変更",研究分担者４用!$H$88,"")))),"")</f>
        <v/>
      </c>
      <c r="H17" s="147" t="str">
        <f>IFERROR(IF($D$17="税抜経費",研究分担者４用!$I$37,IF($D$17="税込経費",研究分担者４用!$I$54,IF($D$17="税抜→税込経費へ変更",研究分担者４用!$I$71,IF($D$17="税込→税抜経費へ変更",研究分担者４用!$I$88,"")))),"")</f>
        <v/>
      </c>
      <c r="I17" s="147" t="str">
        <f>IFERROR(IF($D$17="税抜経費",研究分担者４用!$J$37,IF($D$17="税込経費",研究分担者４用!$J$54,IF($D$17="税抜→税込経費へ変更",研究分担者４用!$J$71,IF($D$17="税込→税抜経費へ変更",研究分担者４用!$J$88,"")))),"")</f>
        <v/>
      </c>
      <c r="J17" s="147" t="str">
        <f>IFERROR(IF($D$17="税抜経費",研究分担者４用!$K$37,IF($D$17="税込経費",研究分担者４用!$K$54,IF($D$17="税抜→税込経費へ変更",研究分担者４用!$K$71,IF($D$17="税込→税抜経費へ変更",研究分担者４用!$K$88,"")))),"")</f>
        <v/>
      </c>
      <c r="K17" s="147" t="str">
        <f>IFERROR(IF($D$17="税抜経費",研究分担者４用!$L$37,IF($D$17="税込経費",研究分担者４用!$L$54,IF($D$17="税抜→税込経費へ変更",研究分担者４用!$L$71,IF($D$17="税込→税抜経費へ変更",研究分担者４用!$L$88,"")))),"")</f>
        <v/>
      </c>
      <c r="L17" s="147" t="str">
        <f>IFERROR(IF($D$17="税抜経費",研究分担者４用!$M$37,IF($D$17="税込経費",研究分担者４用!$M$54,IF($D$17="税抜→税込経費へ変更",研究分担者４用!$M$71,IF($D$17="税込→税抜経費へ変更",研究分担者４用!$M$88,"")))),"")</f>
        <v/>
      </c>
      <c r="M17" s="147" t="str">
        <f>IFERROR(IF($D$17="税抜経費",研究分担者４用!$N$37,IF($D$17="税込経費",研究分担者４用!$N$54,IF($D$17="税抜→税込経費へ変更",研究分担者４用!$N$71,IF($D$17="税込→税抜経費へ変更",研究分担者４用!$N$88,"")))),"")</f>
        <v/>
      </c>
      <c r="N17" s="147" t="str">
        <f>IFERROR(IF($D$17="税抜経費",研究分担者４用!$O$37,IF($D$17="税込経費",研究分担者４用!$O$54,IF($D$17="税抜→税込経費へ変更",研究分担者４用!$O$71,IF($D$17="税込→税抜経費へ変更",研究分担者４用!$O$88,"")))),"")</f>
        <v/>
      </c>
      <c r="O17" s="148">
        <f t="shared" si="1"/>
        <v>0</v>
      </c>
    </row>
    <row r="18" spans="1:18" ht="24.75" customHeight="1" thickBot="1" x14ac:dyDescent="0.2">
      <c r="A18" s="210"/>
      <c r="B18" s="206"/>
      <c r="C18" s="178"/>
      <c r="D18" s="180"/>
      <c r="E18" s="182"/>
      <c r="F18" s="149" t="str">
        <f>IFERROR(IF($D$17="税抜経費",研究分担者４用!$G$36,IF($D$17="税込経費",研究分担者４用!$G$53,IF($D$17="税抜→税込経費へ変更",研究分担者４用!$G$70,IF($D$17="税込→税抜経費へ変更",研究分担者４用!$G$87,"")))),"")</f>
        <v/>
      </c>
      <c r="G18" s="150" t="str">
        <f>IFERROR(IF($D$17="税抜経費",研究分担者４用!$H$36,IF($D$17="税込経費",研究分担者４用!$H$53,IF($D$17="税抜→税込経費へ変更",研究分担者４用!$H$70,IF($D$17="税込→税抜経費へ変更",研究分担者４用!$H$87,"")))),"")</f>
        <v/>
      </c>
      <c r="H18" s="150" t="str">
        <f>IFERROR(IF($D$17="税抜経費",研究分担者４用!$I$36,IF($D$17="税込経費",研究分担者４用!$I$53,IF($D$17="税抜→税込経費へ変更",研究分担者４用!$I$70,IF($D$17="税込→税抜経費へ変更",研究分担者４用!$I$87,"")))),"")</f>
        <v/>
      </c>
      <c r="I18" s="150" t="str">
        <f>IFERROR(IF($D$17="税抜経費",研究分担者４用!$J$36,IF($D$17="税込経費",研究分担者４用!$J$53,IF($D$17="税抜→税込経費へ変更",研究分担者４用!$J$70,IF($D$17="税込→税抜経費へ変更",研究分担者４用!$J$87,"")))),"")</f>
        <v/>
      </c>
      <c r="J18" s="150" t="str">
        <f>IFERROR(IF($D$17="税抜経費",研究分担者４用!$K$36,IF($D$17="税込経費",研究分担者４用!$K$53,IF($D$17="税抜→税込経費へ変更",研究分担者４用!$K$70,IF($D$17="税込→税抜経費へ変更",研究分担者４用!$K$87,"")))),"")</f>
        <v/>
      </c>
      <c r="K18" s="150" t="str">
        <f>IFERROR(IF($D$17="税抜経費",研究分担者４用!$L$36,IF($D$17="税込経費",研究分担者４用!$L$53,IF($D$17="税抜→税込経費へ変更",研究分担者４用!$L$70,IF($D$17="税込→税抜経費へ変更",研究分担者４用!$L$87,"")))),"")</f>
        <v/>
      </c>
      <c r="L18" s="150" t="str">
        <f>IFERROR(IF($D$17="税抜経費",研究分担者４用!$M$36,IF($D$17="税込経費",研究分担者４用!$M$53,IF($D$17="税抜→税込経費へ変更",研究分担者４用!$M$70,IF($D$17="税込→税抜経費へ変更",研究分担者４用!$M$87,"")))),"")</f>
        <v/>
      </c>
      <c r="M18" s="150" t="str">
        <f>IFERROR(IF($D$17="税抜経費",研究分担者４用!$N$36,IF($D$17="税込経費",研究分担者４用!$N$53,IF($D$17="税抜→税込経費へ変更",研究分担者４用!$N$70,IF($D$17="税込→税抜経費へ変更",研究分担者４用!$N$87,"")))),"")</f>
        <v/>
      </c>
      <c r="N18" s="150" t="str">
        <f>IFERROR(IF($D$17="税抜経費",研究分担者４用!$O$36,IF($D$17="税込経費",研究分担者４用!$O$53,IF($D$17="税抜→税込経費へ変更",研究分担者４用!$O$70,IF($D$17="税込→税抜経費へ変更",研究分担者４用!$O$87,"")))),"")</f>
        <v/>
      </c>
      <c r="O18" s="151">
        <f t="shared" si="1"/>
        <v>0</v>
      </c>
    </row>
    <row r="19" spans="1:18" ht="24.75" customHeight="1" thickBot="1" x14ac:dyDescent="0.2">
      <c r="A19" s="210"/>
      <c r="B19" s="207">
        <v>5</v>
      </c>
      <c r="C19" s="177" t="str">
        <f>IF(研究分担者５用!$F$23="","",研究分担者５用!$F$23)</f>
        <v/>
      </c>
      <c r="D19" s="179" t="str">
        <f>IF(研究分担者５用!$A$23="１：税抜経費","税抜経費",IF(研究分担者５用!$A$23="２：税込経費","税込経費",IF(研究分担者５用!$A$23="３：税抜→税込経費へ変更","税抜→税込経費へ変更",IF(研究分担者５用!$A$23="４：税込→税抜経費へ変更","税込→税抜経費へ変更",""))))</f>
        <v/>
      </c>
      <c r="E19" s="181" t="str">
        <f>IF(研究分担者５用!$F$24="","",研究分担者５用!$F$24)</f>
        <v/>
      </c>
      <c r="F19" s="146" t="str">
        <f>IFERROR(IF($D$19="税抜経費",研究分担者５用!$G$37,IF($D$19="税込経費",研究分担者５用!$G$54,IF($D$19="税抜→税込経費へ変更",研究分担者５用!$G$71,IF($D$19="税込→税抜経費へ変更",研究分担者５用!$G$88,"")))),"")</f>
        <v/>
      </c>
      <c r="G19" s="147" t="str">
        <f>IFERROR(IF($D$19="税抜経費",研究分担者５用!$H$37,IF($D$19="税込経費",研究分担者５用!$H$54,IF($D$19="税抜→税込経費へ変更",研究分担者５用!$H$71,IF($D$19="税込→税抜経費へ変更",研究分担者５用!$H$88,"")))),"")</f>
        <v/>
      </c>
      <c r="H19" s="147" t="str">
        <f>IFERROR(IF($D$19="税抜経費",研究分担者５用!$I$37,IF($D$19="税込経費",研究分担者５用!$I$54,IF($D$19="税抜→税込経費へ変更",研究分担者５用!$I$71,IF($D$19="税込→税抜経費へ変更",研究分担者５用!$I$88,"")))),"")</f>
        <v/>
      </c>
      <c r="I19" s="147" t="str">
        <f>IFERROR(IF($D$19="税抜経費",研究分担者５用!$J$37,IF($D$19="税込経費",研究分担者５用!$J$54,IF($D$19="税抜→税込経費へ変更",研究分担者５用!$J$71,IF($D$19="税込→税抜経費へ変更",研究分担者５用!$J$88,"")))),"")</f>
        <v/>
      </c>
      <c r="J19" s="147" t="str">
        <f>IFERROR(IF($D$19="税抜経費",研究分担者５用!$K$37,IF($D$19="税込経費",研究分担者５用!$K$54,IF($D$19="税抜→税込経費へ変更",研究分担者５用!$K$71,IF($D$19="税込→税抜経費へ変更",研究分担者５用!$K$88,"")))),"")</f>
        <v/>
      </c>
      <c r="K19" s="147" t="str">
        <f>IFERROR(IF($D$19="税抜経費",研究分担者５用!$L$37,IF($D$19="税込経費",研究分担者５用!$L$54,IF($D$19="税抜→税込経費へ変更",研究分担者５用!$L$71,IF($D$19="税込→税抜経費へ変更",研究分担者５用!$L$88,"")))),"")</f>
        <v/>
      </c>
      <c r="L19" s="147" t="str">
        <f>IFERROR(IF($D$19="税抜経費",研究分担者５用!$M$37,IF($D$19="税込経費",研究分担者５用!$M$54,IF($D$19="税抜→税込経費へ変更",研究分担者５用!$M$71,IF($D$19="税込→税抜経費へ変更",研究分担者５用!$M$88,"")))),"")</f>
        <v/>
      </c>
      <c r="M19" s="147" t="str">
        <f>IFERROR(IF($D$19="税抜経費",研究分担者５用!$N$37,IF($D$19="税込経費",研究分担者５用!$N$54,IF($D$19="税抜→税込経費へ変更",研究分担者５用!N$71,IF($D$19="税込→税抜経費へ変更",研究分担者５用!$N$88,"")))),"")</f>
        <v/>
      </c>
      <c r="N19" s="147" t="str">
        <f>IFERROR(IF($D$19="税抜経費",研究分担者５用!$O$37,IF($D$19="税込経費",研究分担者５用!$O$54,IF($D$19="税抜→税込経費へ変更",研究分担者５用!$O$71,IF($D$19="税込→税抜経費へ変更",研究分担者５用!$O$88,"")))),"")</f>
        <v/>
      </c>
      <c r="O19" s="148">
        <f t="shared" si="1"/>
        <v>0</v>
      </c>
    </row>
    <row r="20" spans="1:18" ht="24.75" customHeight="1" thickBot="1" x14ac:dyDescent="0.2">
      <c r="A20" s="210"/>
      <c r="B20" s="207"/>
      <c r="C20" s="178"/>
      <c r="D20" s="180"/>
      <c r="E20" s="182"/>
      <c r="F20" s="149" t="str">
        <f>IFERROR(IF($D$19="税抜経費",研究分担者５用!$G$36,IF($D$19="税込経費",研究分担者５用!$G$53,IF($D$19="税抜→税込経費へ変更",研究分担者５用!$G$70,IF($D$19="税込→税抜経費へ変更",研究分担者５用!$G$87,"")))),"")</f>
        <v/>
      </c>
      <c r="G20" s="150" t="str">
        <f>IFERROR(IF($D$19="税抜経費",研究分担者５用!$H$36,IF($D$19="税込経費",研究分担者５用!$H$53,IF($D$19="税抜→税込経費へ変更",研究分担者５用!$H$70,IF($D$19="税込→税抜経費へ変更",研究分担者５用!$H$87,"")))),"")</f>
        <v/>
      </c>
      <c r="H20" s="150" t="str">
        <f>IFERROR(IF($D$19="税抜経費",研究分担者５用!$I$36,IF($D$19="税込経費",研究分担者５用!$I$53,IF($D$19="税抜→税込経費へ変更",研究分担者５用!$I$70,IF($D$19="税込→税抜経費へ変更",研究分担者５用!$I$87,"")))),"")</f>
        <v/>
      </c>
      <c r="I20" s="150" t="str">
        <f>IFERROR(IF($D$19="税抜経費",研究分担者５用!$J$36,IF($D$19="税込経費",研究分担者５用!$J$53,IF($D$19="税抜→税込経費へ変更",研究分担者５用!$J$70,IF($D$19="税込→税抜経費へ変更",研究分担者５用!$J$87,"")))),"")</f>
        <v/>
      </c>
      <c r="J20" s="150" t="str">
        <f>IFERROR(IF($D$19="税抜経費",研究分担者５用!$K$36,IF($D$19="税込経費",研究分担者５用!$K$53,IF($D$19="税抜→税込経費へ変更",研究分担者５用!$K$70,IF($D$19="税込→税抜経費へ変更",研究分担者５用!$K$87,"")))),"")</f>
        <v/>
      </c>
      <c r="K20" s="150" t="str">
        <f>IFERROR(IF($D$19="税抜経費",研究分担者５用!$L$36,IF($D$19="税込経費",研究分担者５用!$L$53,IF($D$19="税抜→税込経費へ変更",研究分担者５用!$L$70,IF($D$19="税込→税抜経費へ変更",研究分担者５用!$L$87,"")))),"")</f>
        <v/>
      </c>
      <c r="L20" s="150" t="str">
        <f>IFERROR(IF($D$19="税抜経費",研究分担者５用!$M$36,IF($D$19="税込経費",研究分担者５用!$M$53,IF($D$19="税抜→税込経費へ変更",研究分担者５用!$M$70,IF($D$19="税込→税抜経費へ変更",研究分担者５用!$M$87,"")))),"")</f>
        <v/>
      </c>
      <c r="M20" s="150" t="str">
        <f>IFERROR(IF($D$19="税抜経費",研究分担者５用!$N$36,IF($D$19="税込経費",研究分担者５用!$N$53,IF($D$19="税抜→税込経費へ変更",研究分担者５用!$N$70,IF($D$19="税込→税抜経費へ変更",研究分担者５用!$N$87,"")))),"")</f>
        <v/>
      </c>
      <c r="N20" s="150" t="str">
        <f>IFERROR(IF($D$19="税抜経費",研究分担者５用!$O$36,IF($D$19="税込経費",研究分担者５用!$O$53,IF($D$19="税抜→税込経費へ変更",研究分担者５用!$O$70,IF($D$19="税込→税抜経費へ変更",研究分担者５用!$O$87,"")))),"")</f>
        <v/>
      </c>
      <c r="O20" s="151">
        <f t="shared" si="1"/>
        <v>0</v>
      </c>
    </row>
    <row r="21" spans="1:18" ht="24.75" customHeight="1" thickBot="1" x14ac:dyDescent="0.2">
      <c r="A21" s="210"/>
      <c r="B21" s="208">
        <v>6</v>
      </c>
      <c r="C21" s="177" t="str">
        <f>IF(研究分担者６用!$F$23="","",研究分担者６用!$F$23)</f>
        <v/>
      </c>
      <c r="D21" s="179" t="str">
        <f>IF(研究分担者６用!$A$23="１：税抜経費","税抜経費",IF(研究分担者６用!$A$23="２：税込経費","税込経費",IF(研究分担者６用!$A$23="３：税抜→税込経費へ変更","税抜→税込経費へ変更",IF(研究分担者６用!$A$23="４：税込→税抜経費へ変更","税込→税抜経費へ変更",""))))</f>
        <v/>
      </c>
      <c r="E21" s="181" t="str">
        <f>IF(研究分担者６用!$F$24="","",研究分担者６用!$F$24)</f>
        <v/>
      </c>
      <c r="F21" s="146" t="str">
        <f>IFERROR(IF($D$21="税抜経費",研究分担者６用!$G$37,IF($D$21="税込経費",研究分担者６用!$G$54,IF($D$21="税抜→税込経費へ変更",研究分担者６用!$G$71,IF($D$21="税込→税抜経費へ変更",研究分担者６用!$G$88,"")))),"")</f>
        <v/>
      </c>
      <c r="G21" s="147" t="str">
        <f>IFERROR(IF($D$21="税抜経費",研究分担者６用!$H$37,IF($D$21="税込経費",研究分担者６用!$H$54,IF($D$21="税抜→税込経費へ変更",研究分担者６用!$H$71,IF($D$21="税込→税抜経費へ変更",研究分担者６用!$H$88,"")))),"")</f>
        <v/>
      </c>
      <c r="H21" s="147" t="str">
        <f>IFERROR(IF($D$21="税抜経費",研究分担者６用!$I$37,IF($D$21="税込経費",研究分担者６用!$I$54,IF($D$21="税抜→税込経費へ変更",研究分担者６用!$I$71,IF($D$21="税込→税抜経費へ変更",研究分担者６用!$I$88,"")))),"")</f>
        <v/>
      </c>
      <c r="I21" s="147" t="str">
        <f>IFERROR(IF($D$21="税抜経費",研究分担者６用!$J$37,IF($D$21="税込経費",研究分担者６用!$J$54,IF($D$21="税抜→税込経費へ変更",研究分担者６用!$J$71,IF($D$21="税込→税抜経費へ変更",研究分担者６用!$J$88,"")))),"")</f>
        <v/>
      </c>
      <c r="J21" s="147" t="str">
        <f>IFERROR(IF($D$21="税抜経費",研究分担者６用!$K$37,IF($D$21="税込経費",研究分担者６用!$K$54,IF($D$21="税抜→税込経費へ変更",研究分担者６用!$K$71,IF($D$21="税込→税抜経費へ変更",研究分担者６用!$K$88,"")))),"")</f>
        <v/>
      </c>
      <c r="K21" s="147" t="str">
        <f>IFERROR(IF($D$21="税抜経費",研究分担者６用!$L$37,IF($D$21="税込経費",研究分担者６用!$L$54,IF($D$21="税抜→税込経費へ変更",研究分担者６用!$L$71,IF($D$21="税込→税抜経費へ変更",研究分担者６用!$L$88,"")))),"")</f>
        <v/>
      </c>
      <c r="L21" s="147" t="str">
        <f>IFERROR(IF($D$21="税抜経費",研究分担者６用!$M$37,IF($D$21="税込経費",研究分担者６用!$M$54,IF($D$21="税抜→税込経費へ変更",研究分担者６用!$M$71,IF($D$21="税込→税抜経費へ変更",研究分担者６用!$M$88,"")))),"")</f>
        <v/>
      </c>
      <c r="M21" s="147" t="str">
        <f>IFERROR(IF($D$21="税抜経費",研究分担者６用!$N$37,IF($D$21="税込経費",研究分担者６用!$N$54,IF($D$21="税抜→税込経費へ変更",研究分担者６用!$N$71,IF($D$21="税込→税抜経費へ変更",研究分担者６用!$N$88,"")))),"")</f>
        <v/>
      </c>
      <c r="N21" s="147" t="str">
        <f>IFERROR(IF($D$21="税抜経費",研究分担者６用!$O$37,IF($D$21="税込経費",研究分担者６用!$O$54,IF($D$21="税抜→税込経費へ変更",研究分担者６用!$O$71,IF($D$21="税込→税抜経費へ変更",研究分担者６用!$O$88,"")))),"")</f>
        <v/>
      </c>
      <c r="O21" s="148">
        <f t="shared" si="1"/>
        <v>0</v>
      </c>
    </row>
    <row r="22" spans="1:18" ht="24.75" customHeight="1" thickBot="1" x14ac:dyDescent="0.2">
      <c r="A22" s="210"/>
      <c r="B22" s="208"/>
      <c r="C22" s="178"/>
      <c r="D22" s="180"/>
      <c r="E22" s="182"/>
      <c r="F22" s="149" t="str">
        <f>IFERROR(IF($D$21="税抜経費",研究分担者６用!$G$36,IF($D$21="税込経費",研究分担者６用!$G$53,IF($D$21="税抜→税込経費へ変更",研究分担者６用!$G$70,IF($D$21="税込→税抜経費へ変更",研究分担者６用!$G$87,"")))),"")</f>
        <v/>
      </c>
      <c r="G22" s="150" t="str">
        <f>IFERROR(IF($D$21="税抜経費",研究分担者６用!$H$36,IF($D$21="税込経費",研究分担者６用!$H$53,IF($D$21="税抜→税込経費へ変更",研究分担者６用!$H$70,IF($D$21="税込→税抜経費へ変更",研究分担者６用!$H$87,"")))),"")</f>
        <v/>
      </c>
      <c r="H22" s="150" t="str">
        <f>IFERROR(IF($D$21="税抜経費",研究分担者６用!$I$36,IF($D$21="税込経費",研究分担者６用!$I$53,IF($D$21="税抜→税込経費へ変更",研究分担者６用!$I$70,IF($D$21="税込→税抜経費へ変更",研究分担者６用!$I$87,"")))),"")</f>
        <v/>
      </c>
      <c r="I22" s="150" t="str">
        <f>IFERROR(IF($D$21="税抜経費",研究分担者６用!$J$36,IF($D$21="税込経費",研究分担者６用!$J$53,IF($D$21="税抜→税込経費へ変更",研究分担者６用!$J$70,IF($D$21="税込→税抜経費へ変更",研究分担者６用!$J$87,"")))),"")</f>
        <v/>
      </c>
      <c r="J22" s="150" t="str">
        <f>IFERROR(IF($D$21="税抜経費",研究分担者６用!$K$36,IF($D$21="税込経費",研究分担者６用!$K$53,IF($D$21="税抜→税込経費へ変更",研究分担者６用!$K$70,IF($D$21="税込→税抜経費へ変更",研究分担者６用!$K$87,"")))),"")</f>
        <v/>
      </c>
      <c r="K22" s="150" t="str">
        <f>IFERROR(IF($D$21="税抜経費",研究分担者６用!$L$36,IF($D$21="税込経費",研究分担者６用!$L$53,IF($D$21="税抜→税込経費へ変更",研究分担者６用!$L$70,IF($D$21="税込→税抜経費へ変更",研究分担者６用!$L$87,"")))),"")</f>
        <v/>
      </c>
      <c r="L22" s="150" t="str">
        <f>IFERROR(IF($D$21="税抜経費",研究分担者６用!$M$36,IF($D$21="税込経費",研究分担者６用!$M$53,IF($D$21="税抜→税込経費へ変更",研究分担者６用!M$70,IF($D$21="税込→税抜経費へ変更",研究分担者６用!$M$87,"")))),"")</f>
        <v/>
      </c>
      <c r="M22" s="150" t="str">
        <f>IFERROR(IF($D$21="税抜経費",研究分担者６用!$N$36,IF($D$21="税込経費",研究分担者６用!$N$53,IF($D$21="税抜→税込経費へ変更",研究分担者６用!$N$70,IF($D$21="税込→税抜経費へ変更",研究分担者６用!$N$87,"")))),"")</f>
        <v/>
      </c>
      <c r="N22" s="150" t="str">
        <f>IFERROR(IF($D$21="税抜経費",研究分担者６用!$O$36,IF($D$21="税込経費",研究分担者６用!$O$53,IF($D$21="税抜→税込経費へ変更",研究分担者６用!$O$70,IF($D$21="税込→税抜経費へ変更",研究分担者６用!$O$87,"")))),"")</f>
        <v/>
      </c>
      <c r="O22" s="151">
        <f t="shared" si="1"/>
        <v>0</v>
      </c>
    </row>
    <row r="23" spans="1:18" ht="24.75" customHeight="1" thickBot="1" x14ac:dyDescent="0.2">
      <c r="A23" s="210"/>
      <c r="B23" s="212">
        <v>7</v>
      </c>
      <c r="C23" s="177" t="str">
        <f>IF(研究分担者７用!$F$23="","",研究分担者７用!$F$23)</f>
        <v/>
      </c>
      <c r="D23" s="179" t="str">
        <f>IF(研究分担者７用!$A$23="１：税抜経費","税抜経費",IF(研究分担者７用!$A$23="２：税込経費","税込経費",IF(研究分担者７用!$A$23="３：税抜→税込経費へ変更","税抜→税込経費へ変更",IF(研究分担者７用!$A$23="４：税込→税抜経費へ変更","税込→税抜経費へ変更",""))))</f>
        <v/>
      </c>
      <c r="E23" s="181" t="str">
        <f>IF(研究分担者７用!$F$24="","",研究分担者７用!$F$24)</f>
        <v/>
      </c>
      <c r="F23" s="146" t="str">
        <f>IFERROR(IF($D$23="税抜経費",研究分担者７用!$G$37,IF($D$23="税込経費",研究分担者７用!$G$54,IF($D$23="税抜→税込経費へ変更",研究分担者７用!$G$71,IF($D$23="税込→税抜経費へ変更",研究分担者７用!$G$88,"")))),"")</f>
        <v/>
      </c>
      <c r="G23" s="147" t="str">
        <f>IFERROR(IF($D$23="税抜経費",研究分担者７用!$H$37,IF($D$23="税込経費",研究分担者７用!$H$54,IF($D$23="税抜→税込経費へ変更",研究分担者７用!$H$71,IF($D$23="税込→税抜経費へ変更",研究分担者７用!$H$88,"")))),"")</f>
        <v/>
      </c>
      <c r="H23" s="147" t="str">
        <f>IFERROR(IF($D$23="税抜経費",研究分担者７用!$I$37,IF($D$23="税込経費",研究分担者７用!$I$54,IF($D$23="税抜→税込経費へ変更",研究分担者７用!$I$71,IF($D$23="税込→税抜経費へ変更",研究分担者７用!$I$88,"")))),"")</f>
        <v/>
      </c>
      <c r="I23" s="147" t="str">
        <f>IFERROR(IF($D$23="税抜経費",研究分担者７用!$J$37,IF($D$23="税込経費",研究分担者７用!$J$54,IF($D$23="税抜→税込経費へ変更",研究分担者７用!$J$71,IF($D$23="税込→税抜経費へ変更",研究分担者７用!$J$88,"")))),"")</f>
        <v/>
      </c>
      <c r="J23" s="147" t="str">
        <f>IFERROR(IF($D$23="税抜経費",研究分担者７用!$K$37,IF($D$23="税込経費",研究分担者７用!$K$54,IF($D$23="税抜→税込経費へ変更",研究分担者７用!$K$71,IF($D$23="税込→税抜経費へ変更",研究分担者７用!$K$88,"")))),"")</f>
        <v/>
      </c>
      <c r="K23" s="147" t="str">
        <f>IFERROR(IF($D$23="税抜経費",研究分担者７用!$L$37,IF($D$23="税込経費",研究分担者７用!$L$54,IF($D$23="税抜→税込経費へ変更",研究分担者７用!$L$71,IF($D$23="税込→税抜経費へ変更",研究分担者７用!$L$88,"")))),"")</f>
        <v/>
      </c>
      <c r="L23" s="147" t="str">
        <f>IFERROR(IF($D$23="税抜経費",研究分担者７用!$M$37,IF($D$23="税込経費",研究分担者７用!$M$54,IF($D$23="税抜→税込経費へ変更",研究分担者７用!$M$71,IF($D$23="税込→税抜経費へ変更",研究分担者７用!$M$88,"")))),"")</f>
        <v/>
      </c>
      <c r="M23" s="147" t="str">
        <f>IFERROR(IF($D$23="税抜経費",研究分担者７用!$N$37,IF($D$23="税込経費",研究分担者７用!$N$54,IF($D$23="税抜→税込経費へ変更",研究分担者７用!$N$71,IF($D$23="税込→税抜経費へ変更",研究分担者７用!$N$88,"")))),"")</f>
        <v/>
      </c>
      <c r="N23" s="147" t="str">
        <f>IFERROR(IF($D$23="税抜経費",研究分担者７用!$O$37,IF($D$23="税込経費",研究分担者７用!$O$54,IF($D$23="税抜→税込経費へ変更",研究分担者７用!$O$71,IF($D$23="税込→税抜経費へ変更",研究分担者７用!$O$88,"")))),"")</f>
        <v/>
      </c>
      <c r="O23" s="148">
        <f>IF($E$11="","",SUM($F23:$N23))</f>
        <v>0</v>
      </c>
    </row>
    <row r="24" spans="1:18" ht="24.75" customHeight="1" thickBot="1" x14ac:dyDescent="0.2">
      <c r="A24" s="210"/>
      <c r="B24" s="212"/>
      <c r="C24" s="202"/>
      <c r="D24" s="203"/>
      <c r="E24" s="204"/>
      <c r="F24" s="149" t="str">
        <f>IFERROR(IF($D$23="税抜経費",研究分担者７用!$G$36,IF($D$23="税込経費",研究分担者７用!$G$53,IF($D$23="税抜→税込経費へ変更",研究分担者７用!$G$70,IF($D$23="税込→税抜経費へ変更",研究分担者７用!$G$87,"")))),"")</f>
        <v/>
      </c>
      <c r="G24" s="150" t="str">
        <f>IFERROR(IF($D$23="税抜経費",研究分担者７用!$H$36,IF($D$23="税込経費",研究分担者７用!$H$53,IF($D$23="税抜→税込経費へ変更",研究分担者７用!$H$70,IF($D$23="税込→税抜経費へ変更",研究分担者７用!$H$87,"")))),"")</f>
        <v/>
      </c>
      <c r="H24" s="150" t="str">
        <f>IFERROR(IF($D$23="税抜経費",研究分担者７用!$I$36,IF($D$23="税込経費",研究分担者７用!$I$53,IF($D$23="税抜→税込経費へ変更",研究分担者７用!$I$70,IF($D$23="税込→税抜経費へ変更",研究分担者７用!$I$87,"")))),"")</f>
        <v/>
      </c>
      <c r="I24" s="150" t="str">
        <f>IFERROR(IF($D$23="税抜経費",研究分担者７用!$J$36,IF($D$23="税込経費",研究分担者７用!$J$53,IF($D$23="税抜→税込経費へ変更",研究分担者７用!$J$70,IF($D$23="税込→税抜経費へ変更",研究分担者７用!$J$87,"")))),"")</f>
        <v/>
      </c>
      <c r="J24" s="150" t="str">
        <f>IFERROR(IF($D$23="税抜経費",研究分担者７用!$K$36,IF($D$23="税込経費",研究分担者７用!$K$53,IF($D$23="税抜→税込経費へ変更",研究分担者７用!$K$70,IF($D$23="税込→税抜経費へ変更",研究分担者７用!$K$87,"")))),"")</f>
        <v/>
      </c>
      <c r="K24" s="150" t="str">
        <f>IFERROR(IF($D$23="税抜経費",研究分担者７用!L$36,IF($D$23="税込経費",研究分担者７用!$L$53,IF($D$23="税抜→税込経費へ変更",研究分担者７用!$L$70,IF($D$23="税込→税抜経費へ変更",研究分担者７用!$L$87,"")))),"")</f>
        <v/>
      </c>
      <c r="L24" s="150" t="str">
        <f>IFERROR(IF($D$23="税抜経費",研究分担者７用!$M$36,IF($D$23="税込経費",研究分担者７用!$M$53,IF($D$23="税抜→税込経費へ変更",研究分担者７用!$M$70,IF($D$23="税込→税抜経費へ変更",研究分担者７用!$M$87,"")))),"")</f>
        <v/>
      </c>
      <c r="M24" s="150" t="str">
        <f>IFERROR(IF($D$23="税抜経費",研究分担者７用!$N$36,IF($D$23="税込経費",研究分担者７用!$N$53,IF($D$23="税抜→税込経費へ変更",研究分担者７用!$N$70,IF($D$23="税込→税抜経費へ変更",研究分担者７用!$N$87,"")))),"")</f>
        <v/>
      </c>
      <c r="N24" s="150" t="str">
        <f>IFERROR(IF($D$23="税抜経費",研究分担者７用!$O$36,IF($D$23="税込経費",研究分担者７用!$O$53,IF($D$23="税抜→税込経費へ変更",研究分担者７用!$O$70,IF($D$23="税込→税抜経費へ変更",研究分担者７用!$O$87,"")))),"")</f>
        <v/>
      </c>
      <c r="O24" s="151">
        <f t="shared" si="1"/>
        <v>0</v>
      </c>
    </row>
    <row r="25" spans="1:18" ht="24.75" customHeight="1" x14ac:dyDescent="0.15">
      <c r="A25" s="210"/>
      <c r="B25" s="216">
        <v>8</v>
      </c>
      <c r="C25" s="186" t="str">
        <f>IF(研究分担者８用!$F$23="","",研究分担者８用!$F$23)</f>
        <v/>
      </c>
      <c r="D25" s="222" t="str">
        <f>IF(研究分担者８用!$A$23="１：税抜経費","税抜経費",IF(研究分担者８用!$A$23="２：税込経費","税込経費",IF(研究分担者８用!$A$23="３：税抜→税込経費へ変更","税抜→税込経費へ変更",IF(研究分担者８用!$A$23="４：税込→税抜経費へ変更","税込→税抜経費へ変更",""))))</f>
        <v/>
      </c>
      <c r="E25" s="175" t="str">
        <f>IF(研究分担者８用!$F$24="","",研究分担者８用!$F$24)</f>
        <v/>
      </c>
      <c r="F25" s="146" t="str">
        <f>IFERROR(IF($D$25="税抜経費",研究分担者８用!$G$37,IF($D$25="税込経費",研究分担者８用!$G$54,IF($D$25="税抜→税込経費へ変更",研究分担者８用!$G$71,IF($D$25="税込→税抜経費へ変更",研究分担者８用!$G$88,"")))),"")</f>
        <v/>
      </c>
      <c r="G25" s="147" t="str">
        <f>IFERROR(IF($D$25="税抜経費",研究分担者８用!$H$37,IF($D$25="税込経費",研究分担者８用!$H$54,IF($D$25="税抜→税込経費へ変更",研究分担者８用!$H$71,IF($D$25="税込→税抜経費へ変更",研究分担者８用!$H$88,"")))),"")</f>
        <v/>
      </c>
      <c r="H25" s="147" t="str">
        <f>IFERROR(IF($D$25="税抜経費",研究分担者８用!$I$37,IF($D$25="税込経費",研究分担者８用!$I$54,IF($D$25="税抜→税込経費へ変更",研究分担者８用!$I$71,IF($D$25="税込→税抜経費へ変更",研究分担者８用!$I$88,"")))),"")</f>
        <v/>
      </c>
      <c r="I25" s="147" t="str">
        <f>IFERROR(IF($D$25="税抜経費",研究分担者８用!$J$37,IF($D$25="税込経費",研究分担者８用!$J$54,IF($D$25="税抜→税込経費へ変更",研究分担者８用!$J$71,IF($D$25="税込→税抜経費へ変更",研究分担者８用!$J$88,"")))),"")</f>
        <v/>
      </c>
      <c r="J25" s="147" t="str">
        <f>IFERROR(IF($D$25="税抜経費",研究分担者８用!$K$37,IF($D$25="税込経費",研究分担者８用!$K$54,IF($D$25="税抜→税込経費へ変更",研究分担者８用!$K$71,IF($D$25="税込→税抜経費へ変更",研究分担者８用!$K$88,"")))),"")</f>
        <v/>
      </c>
      <c r="K25" s="147" t="str">
        <f>IFERROR(IF($D$25="税抜経費",研究分担者８用!$L$37,IF($D$25="税込経費",研究分担者８用!$L$54,IF($D$25="税抜→税込経費へ変更",研究分担者８用!$L$71,IF($D$25="税込→税抜経費へ変更",研究分担者８用!$L$88,"")))),"")</f>
        <v/>
      </c>
      <c r="L25" s="147" t="str">
        <f>IFERROR(IF($D$25="税抜経費",研究分担者８用!$M$37,IF($D$25="税込経費",研究分担者８用!$M$54,IF($D$25="税抜→税込経費へ変更",研究分担者８用!$M$71,IF($D$25="税込→税抜経費へ変更",研究分担者８用!$M$88,"")))),"")</f>
        <v/>
      </c>
      <c r="M25" s="147" t="str">
        <f>IFERROR(IF($D$25="税抜経費",研究分担者８用!$N$37,IF($D$25="税込経費",研究分担者８用!$N$54,IF($D$25="税抜→税込経費へ変更",研究分担者８用!$N$71,IF($D$25="税込→税抜経費へ変更",研究分担者８用!$N$88,"")))),"")</f>
        <v/>
      </c>
      <c r="N25" s="147" t="str">
        <f>IFERROR(IF($D$25="税抜経費",研究分担者８用!$O$37,IF($D$25="税込経費",研究分担者８用!$O$54,IF($D$25="税抜→税込経費へ変更",研究分担者８用!$O$71,IF($D$25="税込→税抜経費へ変更",研究分担者８用!$O$88,"")))),"")</f>
        <v/>
      </c>
      <c r="O25" s="148">
        <f t="shared" si="1"/>
        <v>0</v>
      </c>
    </row>
    <row r="26" spans="1:18" ht="24.75" customHeight="1" thickBot="1" x14ac:dyDescent="0.2">
      <c r="A26" s="210"/>
      <c r="B26" s="217"/>
      <c r="C26" s="187"/>
      <c r="D26" s="213"/>
      <c r="E26" s="215"/>
      <c r="F26" s="149" t="str">
        <f>IFERROR(IF($D$25="税抜経費",研究分担者８用!$G$36,IF($D$25="税込経費",研究分担者８用!$G$53,IF($D$25="税抜→税込経費へ変更",研究分担者８用!$G$70,IF($D$25="税込→税抜経費へ変更",研究分担者８用!$G$87,"")))),"")</f>
        <v/>
      </c>
      <c r="G26" s="150" t="str">
        <f>IFERROR(IF($D$25="税抜経費",研究分担者８用!$H$36,IF($D$25="税込経費",研究分担者８用!$H$53,IF($D$25="税抜→税込経費へ変更",研究分担者８用!$H$70,IF($D$25="税込→税抜経費へ変更",研究分担者８用!$H$87,"")))),"")</f>
        <v/>
      </c>
      <c r="H26" s="150" t="str">
        <f>IFERROR(IF($D$25="税抜経費",研究分担者８用!$I$36,IF($D$25="税込経費",研究分担者８用!$I$53,IF($D$25="税抜→税込経費へ変更",研究分担者８用!$I$70,IF($D$25="税込→税抜経費へ変更",研究分担者８用!$I$87,"")))),"")</f>
        <v/>
      </c>
      <c r="I26" s="150" t="str">
        <f>IFERROR(IF($D$25="税抜経費",研究分担者８用!$J$36,IF($D$25="税込経費",研究分担者８用!$J$53,IF($D$25="税抜→税込経費へ変更",研究分担者８用!$J$70,IF($D$25="税込→税抜経費へ変更",研究分担者８用!$J$87,"")))),"")</f>
        <v/>
      </c>
      <c r="J26" s="150" t="str">
        <f>IFERROR(IF($D$25="税抜経費",研究分担者８用!$K$36,IF($D$25="税込経費",研究分担者８用!$K$53,IF($D$25="税抜→税込経費へ変更",研究分担者８用!$K$70,IF($D$25="税込→税抜経費へ変更",研究分担者８用!$K$87,"")))),"")</f>
        <v/>
      </c>
      <c r="K26" s="150" t="str">
        <f>IFERROR(IF($D$25="税抜経費",研究分担者８用!L$36,IF($D$25="税込経費",研究分担者８用!$L$53,IF($D$25="税抜→税込経費へ変更",研究分担者８用!$L$70,IF($D$25="税込→税抜経費へ変更",研究分担者８用!$L$87,"")))),"")</f>
        <v/>
      </c>
      <c r="L26" s="150" t="str">
        <f>IFERROR(IF($D$25="税抜経費",研究分担者８用!$M$36,IF($D$25="税込経費",研究分担者８用!$M$53,IF($D$25="税抜→税込経費へ変更",研究分担者８用!$M$70,IF($D$25="税込→税抜経費へ変更",研究分担者８用!$M$87,"")))),"")</f>
        <v/>
      </c>
      <c r="M26" s="150" t="str">
        <f>IFERROR(IF($D$25="税抜経費",研究分担者８用!$N$36,IF($D$25="税込経費",研究分担者８用!$N$53,IF($D$25="税抜→税込経費へ変更",研究分担者８用!$N$70,IF($D$25="税込→税抜経費へ変更",研究分担者８用!$N$87,"")))),"")</f>
        <v/>
      </c>
      <c r="N26" s="150" t="str">
        <f>IFERROR(IF($D$25="税抜経費",研究分担者８用!$O$36,IF($D$25="税込経費",研究分担者８用!$O$53,IF($D$25="税抜→税込経費へ変更",研究分担者８用!$O$70,IF($D$25="税込→税抜経費へ変更",研究分担者８用!$O$87,"")))),"")</f>
        <v/>
      </c>
      <c r="O26" s="151">
        <f t="shared" si="1"/>
        <v>0</v>
      </c>
    </row>
    <row r="27" spans="1:18" ht="24.75" customHeight="1" x14ac:dyDescent="0.15">
      <c r="A27" s="210"/>
      <c r="B27" s="218">
        <v>9</v>
      </c>
      <c r="C27" s="186" t="str">
        <f>IF(研究分担者９用!$F$23="","",研究分担者９用!$F$23)</f>
        <v/>
      </c>
      <c r="D27" s="222" t="str">
        <f>IF(研究分担者９用!$A$23="１：税抜経費","税抜経費",IF(研究分担者９用!$A$23="２：税込経費","税込経費",IF(研究分担者９用!$A$23="３：税抜→税込経費へ変更","税抜→税込経費へ変更",IF(研究分担者９用!$A$23="４：税込→税抜経費へ変更","税込→税抜経費へ変更",""))))</f>
        <v/>
      </c>
      <c r="E27" s="175" t="str">
        <f>IF(研究分担者９用!$F$24="","",研究分担者９用!$F$24)</f>
        <v/>
      </c>
      <c r="F27" s="146" t="str">
        <f>IFERROR(IF($D$27="税抜経費",研究分担者９用!$G$37,IF($D$27="税込経費",研究分担者９用!$G$54,IF($D$27="税抜→税込経費へ変更",研究分担者９用!$G$71,IF($D$27="税込→税抜経費へ変更",研究分担者９用!$G$88,"")))),"")</f>
        <v/>
      </c>
      <c r="G27" s="147" t="str">
        <f>IFERROR(IF($D$27="税抜経費",研究分担者９用!$H$37,IF($D$27="税込経費",研究分担者９用!$H$54,IF($D$27="税抜→税込経費へ変更",研究分担者９用!$H$71,IF($D$27="税込→税抜経費へ変更",研究分担者９用!$H$88,"")))),"")</f>
        <v/>
      </c>
      <c r="H27" s="147" t="str">
        <f>IFERROR(IF($D$27="税抜経費",研究分担者９用!$I$37,IF($D$27="税込経費",研究分担者９用!$I$54,IF($D$27="税抜→税込経費へ変更",研究分担者９用!$I$71,IF($D$27="税込→税抜経費へ変更",研究分担者９用!$I$88,"")))),"")</f>
        <v/>
      </c>
      <c r="I27" s="147" t="str">
        <f>IFERROR(IF($D$27="税抜経費",研究分担者９用!$J$37,IF($D$27="税込経費",研究分担者９用!$J$54,IF($D$27="税抜→税込経費へ変更",研究分担者９用!$J$71,IF($D$27="税込→税抜経費へ変更",研究分担者９用!$J$88,"")))),"")</f>
        <v/>
      </c>
      <c r="J27" s="147" t="str">
        <f>IFERROR(IF($D$27="税抜経費",研究分担者９用!$K$37,IF($D$27="税込経費",研究分担者９用!$K$54,IF($D$27="税抜→税込経費へ変更",研究分担者９用!$K$71,IF($D$27="税込→税抜経費へ変更",研究分担者９用!$K$88,"")))),"")</f>
        <v/>
      </c>
      <c r="K27" s="147" t="str">
        <f>IFERROR(IF($D$27="税抜経費",研究分担者９用!$L$37,IF($D$27="税込経費",研究分担者９用!$L$54,IF($D$27="税抜→税込経費へ変更",研究分担者９用!$L$71,IF($D$27="税込→税抜経費へ変更",研究分担者９用!$L$88,"")))),"")</f>
        <v/>
      </c>
      <c r="L27" s="147" t="str">
        <f>IFERROR(IF($D$27="税抜経費",研究分担者９用!$M$37,IF($D$27="税込経費",研究分担者９用!$M$54,IF($D$27="税抜→税込経費へ変更",研究分担者９用!$M$71,IF($D$27="税込→税抜経費へ変更",研究分担者９用!$M$88,"")))),"")</f>
        <v/>
      </c>
      <c r="M27" s="147" t="str">
        <f>IFERROR(IF($D$27="税抜経費",研究分担者９用!$N$37,IF($D$27="税込経費",研究分担者９用!$N$54,IF($D$27="税抜→税込経費へ変更",研究分担者９用!$N$71,IF($D$27="税込→税抜経費へ変更",研究分担者９用!$N$88,"")))),"")</f>
        <v/>
      </c>
      <c r="N27" s="147" t="str">
        <f>IFERROR(IF($D$27="税抜経費",研究分担者９用!$O$37,IF($D$27="税込経費",研究分担者９用!$O$54,IF($D$27="税抜→税込経費へ変更",研究分担者９用!$O$71,IF($D$27="税込→税抜経費へ変更",研究分担者９用!$O$88,"")))),"")</f>
        <v/>
      </c>
      <c r="O27" s="148">
        <f t="shared" si="1"/>
        <v>0</v>
      </c>
    </row>
    <row r="28" spans="1:18" ht="24.75" customHeight="1" thickBot="1" x14ac:dyDescent="0.2">
      <c r="A28" s="210"/>
      <c r="B28" s="219"/>
      <c r="C28" s="187"/>
      <c r="D28" s="214"/>
      <c r="E28" s="176"/>
      <c r="F28" s="149" t="str">
        <f>IFERROR(IF($D$27="税抜経費",研究分担者９用!$G$36,IF($D$27="税込経費",研究分担者９用!$G$53,IF($D$27="税抜→税込経費へ変更",研究分担者９用!$G$70,IF($D$27="税込→税抜経費へ変更",研究分担者９用!$G$87,"")))),"")</f>
        <v/>
      </c>
      <c r="G28" s="150" t="str">
        <f>IFERROR(IF($D$27="税抜経費",研究分担者９用!$H$36,IF($D$27="税込経費",研究分担者９用!$H$53,IF($D$27="税抜→税込経費へ変更",研究分担者９用!$H$70,IF($D$27="税込→税抜経費へ変更",研究分担者９用!$H$87,"")))),"")</f>
        <v/>
      </c>
      <c r="H28" s="150" t="str">
        <f>IFERROR(IF($D$27="税抜経費",研究分担者９用!$I$36,IF($D$27="税込経費",研究分担者９用!$I$53,IF($D$27="税抜→税込経費へ変更",研究分担者９用!$I$70,IF($D$27="税込→税抜経費へ変更",研究分担者９用!$I$87,"")))),"")</f>
        <v/>
      </c>
      <c r="I28" s="150" t="str">
        <f>IFERROR(IF($D$27="税抜経費",研究分担者９用!$J$36,IF($D$27="税込経費",研究分担者９用!$J$53,IF($D$27="税抜→税込経費へ変更",研究分担者９用!$J$70,IF($D$27="税込→税抜経費へ変更",研究分担者９用!$J$87,"")))),"")</f>
        <v/>
      </c>
      <c r="J28" s="150" t="str">
        <f>IFERROR(IF($D$27="税抜経費",研究分担者９用!$K$36,IF($D$27="税込経費",研究分担者９用!$K$53,IF($D$27="税抜→税込経費へ変更",研究分担者９用!$K$70,IF($D$27="税込→税抜経費へ変更",研究分担者９用!$K$87,"")))),"")</f>
        <v/>
      </c>
      <c r="K28" s="150" t="str">
        <f>IFERROR(IF($D$27="税抜経費",研究分担者９用!L$36,IF($D$27="税込経費",研究分担者９用!$L$53,IF($D$27="税抜→税込経費へ変更",研究分担者９用!$L$70,IF($D$27="税込→税抜経費へ変更",研究分担者９用!$L$87,"")))),"")</f>
        <v/>
      </c>
      <c r="L28" s="150" t="str">
        <f>IFERROR(IF($D$27="税抜経費",研究分担者９用!$M$36,IF($D$27="税込経費",研究分担者９用!$M$53,IF($D$27="税抜→税込経費へ変更",研究分担者９用!$M$70,IF($D$27="税込→税抜経費へ変更",研究分担者９用!$M$87,"")))),"")</f>
        <v/>
      </c>
      <c r="M28" s="150" t="str">
        <f>IFERROR(IF($D$27="税抜経費",研究分担者９用!$N$36,IF($D$27="税込経費",研究分担者９用!$N$53,IF($D$27="税抜→税込経費へ変更",研究分担者９用!$N$70,IF($D$27="税込→税抜経費へ変更",研究分担者９用!$N$87,"")))),"")</f>
        <v/>
      </c>
      <c r="N28" s="150" t="str">
        <f>IFERROR(IF($D$27="税抜経費",研究分担者９用!$O$36,IF($D$27="税込経費",研究分担者９用!$O$53,IF($D$27="税抜→税込経費へ変更",研究分担者９用!$O$70,IF($D$27="税込→税抜経費へ変更",研究分担者９用!$O$87,"")))),"")</f>
        <v/>
      </c>
      <c r="O28" s="151">
        <f t="shared" si="1"/>
        <v>0</v>
      </c>
    </row>
    <row r="29" spans="1:18" ht="24.75" customHeight="1" x14ac:dyDescent="0.15">
      <c r="A29" s="210"/>
      <c r="B29" s="220">
        <v>10</v>
      </c>
      <c r="C29" s="186" t="str">
        <f>IF(研究分担者10用!$F$23="","",研究分担者10用!$F$23)</f>
        <v/>
      </c>
      <c r="D29" s="213" t="str">
        <f>IF(研究分担者10用!$A$23="１：税抜経費","税抜経費",IF(研究分担者10用!$A$23="２：税込経費","税込経費",IF(研究分担者10用!$A$23="３：税抜→税込経費へ変更","税抜→税込経費へ変更",IF(研究分担者10用!$A$23="４：税込→税抜経費へ変更","税込→税抜経費へ変更",""))))</f>
        <v/>
      </c>
      <c r="E29" s="215" t="str">
        <f>IF(研究分担者10用!$F$24="","",研究分担者10用!$F$24)</f>
        <v/>
      </c>
      <c r="F29" s="146" t="str">
        <f>IFERROR(IF($D$29="税抜経費",研究分担者10用!$G$37,IF($D$29="税込経費",研究分担者10用!$G$54,IF($D$29="税抜→税込経費へ変更",研究分担者10用!$G$71,IF($D$29="税込→税抜経費へ変更",研究分担者10用!$G$88,"")))),"")</f>
        <v/>
      </c>
      <c r="G29" s="147" t="str">
        <f>IFERROR(IF($D$29="税抜経費",研究分担者10用!$H$37,IF($D$29="税込経費",研究分担者10用!$H$54,IF($D$29="税抜→税込経費へ変更",研究分担者10用!$H$71,IF($D$29="税込→税抜経費へ変更",研究分担者10用!$H$88,"")))),"")</f>
        <v/>
      </c>
      <c r="H29" s="147" t="str">
        <f>IFERROR(IF($D$29="税抜経費",研究分担者10用!$I$37,IF($D$29="税込経費",研究分担者10用!$I$54,IF($D$29="税抜→税込経費へ変更",研究分担者10用!$I$71,IF($D$29="税込→税抜経費へ変更",研究分担者10用!$I$88,"")))),"")</f>
        <v/>
      </c>
      <c r="I29" s="147" t="str">
        <f>IFERROR(IF($D$29="税抜経費",研究分担者10用!$J$37,IF($D$29="税込経費",研究分担者10用!$J$54,IF($D$29="税抜→税込経費へ変更",研究分担者10用!$J$71,IF($D$29="税込→税抜経費へ変更",研究分担者10用!$J$88,"")))),"")</f>
        <v/>
      </c>
      <c r="J29" s="147" t="str">
        <f>IFERROR(IF($D$29="税抜経費",研究分担者10用!$K$37,IF($D$29="税込経費",研究分担者10用!$K$54,IF($D$29="税抜→税込経費へ変更",研究分担者10用!$K$71,IF($D$29="税込→税抜経費へ変更",研究分担者10用!$K$88,"")))),"")</f>
        <v/>
      </c>
      <c r="K29" s="147" t="str">
        <f>IFERROR(IF($D$29="税抜経費",研究分担者10用!$L$37,IF($D$29="税込経費",研究分担者10用!$L$54,IF($D$29="税抜→税込経費へ変更",研究分担者10用!$L$71,IF($D$29="税込→税抜経費へ変更",研究分担者10用!$L$88,"")))),"")</f>
        <v/>
      </c>
      <c r="L29" s="147" t="str">
        <f>IFERROR(IF($D$29="税抜経費",研究分担者10用!$M$37,IF($D$29="税込経費",研究分担者10用!$M$54,IF($D$29="税抜→税込経費へ変更",研究分担者10用!$M$71,IF($D$29="税込→税抜経費へ変更",研究分担者10用!$M$88,"")))),"")</f>
        <v/>
      </c>
      <c r="M29" s="147" t="str">
        <f>IFERROR(IF($D$29="税抜経費",研究分担者10用!$N$37,IF($D$29="税込経費",研究分担者10用!$N$54,IF($D$29="税抜→税込経費へ変更",研究分担者10用!$N$71,IF($D$29="税込→税抜経費へ変更",研究分担者10用!$N$88,"")))),"")</f>
        <v/>
      </c>
      <c r="N29" s="147" t="str">
        <f>IFERROR(IF($D$29="税抜経費",研究分担者10用!$O$37,IF($D$29="税込経費",研究分担者10用!$O$54,IF($D$29="税抜→税込経費へ変更",研究分担者10用!$O$71,IF($D$29="税込→税抜経費へ変更",研究分担者10用!$O$88,"")))),"")</f>
        <v/>
      </c>
      <c r="O29" s="148">
        <f t="shared" si="1"/>
        <v>0</v>
      </c>
    </row>
    <row r="30" spans="1:18" ht="24.75" customHeight="1" thickBot="1" x14ac:dyDescent="0.2">
      <c r="A30" s="211"/>
      <c r="B30" s="221"/>
      <c r="C30" s="187"/>
      <c r="D30" s="214"/>
      <c r="E30" s="176"/>
      <c r="F30" s="149" t="str">
        <f>IFERROR(IF($D$29="税抜経費",研究分担者10用!$G$36,IF($D$29="税込経費",研究分担者10用!$G$53,IF($D$29="税抜→税込経費へ変更",研究分担者10用!$G$70,IF($D$29="税込→税抜経費へ変更",研究分担者10用!$G$87,"")))),"")</f>
        <v/>
      </c>
      <c r="G30" s="150" t="str">
        <f>IFERROR(IF($D$29="税抜経費",研究分担者10用!$H$36,IF($D$29="税込経費",研究分担者10用!$H$53,IF($D$29="税抜→税込経費へ変更",研究分担者10用!$H$70,IF($D$29="税込→税抜経費へ変更",研究分担者10用!$H$87,"")))),"")</f>
        <v/>
      </c>
      <c r="H30" s="150" t="str">
        <f>IFERROR(IF($D$29="税抜経費",研究分担者10用!$I$36,IF($D$29="税込経費",研究分担者10用!$I$53,IF($D$29="税抜→税込経費へ変更",研究分担者10用!$I$70,IF($D$29="税込→税抜経費へ変更",研究分担者10用!$I$87,"")))),"")</f>
        <v/>
      </c>
      <c r="I30" s="150" t="str">
        <f>IFERROR(IF($D$29="税抜経費",研究分担者10用!$J$36,IF($D$29="税込経費",研究分担者10用!$J$53,IF($D$29="税抜→税込経費へ変更",研究分担者10用!$J$70,IF($D$29="税込→税抜経費へ変更",研究分担者10用!$J$87,"")))),"")</f>
        <v/>
      </c>
      <c r="J30" s="150" t="str">
        <f>IFERROR(IF($D$29="税抜経費",研究分担者10用!$K$36,IF($D$29="税込経費",研究分担者10用!$K$53,IF($D$29="税抜→税込経費へ変更",研究分担者10用!$K$70,IF($D$29="税込→税抜経費へ変更",研究分担者10用!$K$87,"")))),"")</f>
        <v/>
      </c>
      <c r="K30" s="150" t="str">
        <f>IFERROR(IF($D$29="税抜経費",研究分担者10用!$L$36,IF($D$29="税込経費",研究分担者10用!$L$53,IF($D$29="税抜→税込経費へ変更",研究分担者10用!$L$70,IF($D$29="税込→税抜経費へ変更",研究分担者10用!$L$87,"")))),"")</f>
        <v/>
      </c>
      <c r="L30" s="150" t="str">
        <f>IFERROR(IF($D$29="税抜経費",研究分担者10用!$M$36,IF($D$29="税込経費",研究分担者10用!$M$53,IF($D$29="税抜→税込経費へ変更",研究分担者10用!$M$70,IF($D$29="税込→税抜経費へ変更",研究分担者10用!$M$87,"")))),"")</f>
        <v/>
      </c>
      <c r="M30" s="150" t="str">
        <f>IFERROR(IF($D$29="税抜経費",研究分担者10用!$N$36,IF($D$29="税込経費",研究分担者10用!$N$53,IF($D$29="税抜→税込経費へ変更",研究分担者10用!$N$70,IF($D$29="税込→税抜経費へ変更",研究分担者10用!$N$87,"")))),"")</f>
        <v/>
      </c>
      <c r="N30" s="150" t="str">
        <f>IFERROR(IF($D$29="税抜経費",研究分担者10用!$O$36,IF($D$29="税込経費",研究分担者10用!$O$53,IF($D$29="税抜→税込経費へ変更",研究分担者10用!$O$70,IF($D$29="税込→税抜経費へ変更",研究分担者10用!$O$87,"")))),"")</f>
        <v/>
      </c>
      <c r="O30" s="151">
        <f t="shared" si="1"/>
        <v>0</v>
      </c>
    </row>
    <row r="31" spans="1:18" ht="24.75" customHeight="1" x14ac:dyDescent="0.15">
      <c r="B31" s="57"/>
      <c r="C31" s="183" t="s">
        <v>43</v>
      </c>
      <c r="D31" s="184"/>
      <c r="E31" s="185"/>
      <c r="F31" s="152">
        <f>IFERROR(SUM(F$9,F$11,F$13,F$15,F$17,F$19,F$21,F$23,F$25,F$27,F$29),"")</f>
        <v>0</v>
      </c>
      <c r="G31" s="153">
        <f t="shared" ref="G31:N31" si="2">IFERROR(SUM(G$9,G$11,G$13,G$15,G$17,G$19,G$21,G$23,G$25,G$27,G$29),"")</f>
        <v>0</v>
      </c>
      <c r="H31" s="153">
        <f t="shared" si="2"/>
        <v>0</v>
      </c>
      <c r="I31" s="153">
        <f t="shared" si="2"/>
        <v>0</v>
      </c>
      <c r="J31" s="153">
        <f t="shared" si="2"/>
        <v>0</v>
      </c>
      <c r="K31" s="153">
        <f t="shared" si="2"/>
        <v>0</v>
      </c>
      <c r="L31" s="153">
        <f t="shared" si="2"/>
        <v>0</v>
      </c>
      <c r="M31" s="153">
        <f t="shared" si="2"/>
        <v>0</v>
      </c>
      <c r="N31" s="154">
        <f t="shared" si="2"/>
        <v>0</v>
      </c>
      <c r="O31" s="155">
        <f>SUM($F31:$N31)</f>
        <v>0</v>
      </c>
      <c r="P31" s="97"/>
      <c r="Q31" s="97"/>
      <c r="R31" s="97"/>
    </row>
    <row r="32" spans="1:18" s="58" customFormat="1" ht="24.75" customHeight="1" thickBot="1" x14ac:dyDescent="0.2">
      <c r="B32" s="59"/>
      <c r="C32" s="168" t="s">
        <v>10</v>
      </c>
      <c r="D32" s="169"/>
      <c r="E32" s="170"/>
      <c r="F32" s="141">
        <f>IFERROR(SUM(F$10,F$12,F$14,F$16,F$18,F$20,F$22,F$24,F$26,F$28,F$30),"")</f>
        <v>0</v>
      </c>
      <c r="G32" s="141">
        <f t="shared" ref="G32:N32" si="3">IFERROR(SUM(G$10,G$12,G$14,G$16,G$18,G$20,G$22,G$24,G$26,G$28,G$30),"")</f>
        <v>0</v>
      </c>
      <c r="H32" s="141">
        <f t="shared" si="3"/>
        <v>0</v>
      </c>
      <c r="I32" s="141">
        <f t="shared" si="3"/>
        <v>0</v>
      </c>
      <c r="J32" s="141">
        <f t="shared" si="3"/>
        <v>0</v>
      </c>
      <c r="K32" s="142">
        <f t="shared" si="3"/>
        <v>0</v>
      </c>
      <c r="L32" s="143">
        <f t="shared" si="3"/>
        <v>0</v>
      </c>
      <c r="M32" s="143">
        <f t="shared" si="3"/>
        <v>0</v>
      </c>
      <c r="N32" s="144">
        <f t="shared" si="3"/>
        <v>0</v>
      </c>
      <c r="O32" s="145">
        <f>SUM($F32:$N32)</f>
        <v>0</v>
      </c>
      <c r="P32" s="90"/>
      <c r="Q32" s="90"/>
      <c r="R32" s="90"/>
    </row>
    <row r="33" spans="2:15" ht="24.75" customHeight="1" thickBot="1" x14ac:dyDescent="0.2">
      <c r="B33" s="60"/>
      <c r="C33" s="61"/>
      <c r="D33" s="166" t="s">
        <v>0</v>
      </c>
      <c r="E33" s="167"/>
      <c r="F33" s="11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G33" s="109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H33" s="109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I33" s="109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J33" s="109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K33" s="109" t="str">
        <f>$J$33</f>
        <v/>
      </c>
      <c r="L33" s="109" t="str">
        <f t="shared" ref="L33:N33" si="4">$J$33</f>
        <v/>
      </c>
      <c r="M33" s="109" t="str">
        <f t="shared" si="4"/>
        <v/>
      </c>
      <c r="N33" s="110" t="str">
        <f t="shared" si="4"/>
        <v/>
      </c>
      <c r="O33" s="74"/>
    </row>
    <row r="34" spans="2:15" ht="24.75" customHeight="1" x14ac:dyDescent="0.15">
      <c r="C34" s="130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</row>
    <row r="35" spans="2:15" x14ac:dyDescent="0.15">
      <c r="F35" s="116"/>
    </row>
  </sheetData>
  <sheetProtection algorithmName="SHA-512" hashValue="rUduYCP+foscK2Chaog56TYzoJMSXGs8OoT9wnCm+0ap0VBP1m8tMILkewchRi/ssf2arrMEWspllIE72kbNXQ==" saltValue="JhWcpVU/PJyHCYVRRImFJA==" spinCount="100000" sheet="1" formatColumns="0"/>
  <mergeCells count="56">
    <mergeCell ref="C29:C30"/>
    <mergeCell ref="D29:D30"/>
    <mergeCell ref="E29:E30"/>
    <mergeCell ref="B25:B26"/>
    <mergeCell ref="B27:B28"/>
    <mergeCell ref="B29:B30"/>
    <mergeCell ref="D25:D26"/>
    <mergeCell ref="E25:E26"/>
    <mergeCell ref="C27:C28"/>
    <mergeCell ref="D27:D28"/>
    <mergeCell ref="E27:E28"/>
    <mergeCell ref="B15:B16"/>
    <mergeCell ref="B17:B18"/>
    <mergeCell ref="B19:B20"/>
    <mergeCell ref="B21:B22"/>
    <mergeCell ref="A11:A30"/>
    <mergeCell ref="B23:B24"/>
    <mergeCell ref="E19:E20"/>
    <mergeCell ref="C21:C22"/>
    <mergeCell ref="C23:C24"/>
    <mergeCell ref="E21:E22"/>
    <mergeCell ref="D23:D24"/>
    <mergeCell ref="E23:E24"/>
    <mergeCell ref="D21:D22"/>
    <mergeCell ref="B2:O2"/>
    <mergeCell ref="E4:O4"/>
    <mergeCell ref="D11:D12"/>
    <mergeCell ref="E11:E12"/>
    <mergeCell ref="C13:C14"/>
    <mergeCell ref="D13:D14"/>
    <mergeCell ref="E13:E14"/>
    <mergeCell ref="A8:B8"/>
    <mergeCell ref="A9:B10"/>
    <mergeCell ref="B11:B12"/>
    <mergeCell ref="B13:B14"/>
    <mergeCell ref="C4:D4"/>
    <mergeCell ref="C3:D3"/>
    <mergeCell ref="E3:O3"/>
    <mergeCell ref="E5:O5"/>
    <mergeCell ref="E6:O6"/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</mergeCells>
  <phoneticPr fontId="2"/>
  <printOptions horizontalCentered="1"/>
  <pageMargins left="0.51181102362204722" right="0.51181102362204722" top="1.8897637795275593" bottom="0" header="1.5748031496062993" footer="0.31496062992125984"/>
  <pageSetup paperSize="9" scale="61" orientation="landscape" r:id="rId1"/>
  <headerFooter>
    <oddHeader xml:space="preserve">&amp;L様式K－３－1&amp;R実施計画書別紙１（連名契約）
</oddHeader>
  </headerFooter>
  <ignoredErrors>
    <ignoredError sqref="F24:J24 L24:N2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101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36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76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66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84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67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s="79" customFormat="1" ht="15" customHeight="1" thickBot="1" x14ac:dyDescent="0.2">
      <c r="A25" s="75"/>
      <c r="B25" s="75"/>
      <c r="C25" s="127" t="s">
        <v>89</v>
      </c>
      <c r="D25" s="78" t="s">
        <v>90</v>
      </c>
      <c r="E25" s="2"/>
      <c r="F25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>H26+1</f>
        <v>27</v>
      </c>
      <c r="J26" s="114">
        <f>代表研究者用!J$26</f>
        <v>28</v>
      </c>
      <c r="K26" s="114">
        <f>代表研究者用!K$26</f>
        <v>29</v>
      </c>
      <c r="L26" s="114">
        <f>代表研究者用!L$26</f>
        <v>30</v>
      </c>
      <c r="M26" s="114">
        <f>代表研究者用!M$26</f>
        <v>31</v>
      </c>
      <c r="N26" s="114">
        <f>代表研究者用!N$26</f>
        <v>32</v>
      </c>
      <c r="O26" s="114">
        <f>代表研究者用!O$26</f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0">SUM($G28:$O28)</f>
        <v>0</v>
      </c>
    </row>
    <row r="29" spans="1:16" ht="15" customHeight="1" x14ac:dyDescent="0.15">
      <c r="A29" s="47" t="str">
        <f>IF($A$13="１：税抜変更なし","適用シート","")</f>
        <v/>
      </c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0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0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 t="shared" ref="G32:O32" si="2">IF(G$41="",ROUNDDOWN(G$31*G$38,0),"　率設定ｴﾗｰ")</f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5">IFERROR(ROUNDDOWN(G35*G$39,0),"")</f>
        <v/>
      </c>
      <c r="H36" s="161" t="str">
        <f t="shared" si="5"/>
        <v/>
      </c>
      <c r="I36" s="161" t="str">
        <f t="shared" si="5"/>
        <v/>
      </c>
      <c r="J36" s="161" t="str">
        <f t="shared" si="5"/>
        <v/>
      </c>
      <c r="K36" s="161" t="str">
        <f t="shared" si="5"/>
        <v/>
      </c>
      <c r="L36" s="161" t="str">
        <f t="shared" si="5"/>
        <v/>
      </c>
      <c r="M36" s="161" t="str">
        <f t="shared" si="5"/>
        <v/>
      </c>
      <c r="N36" s="161" t="str">
        <f t="shared" si="5"/>
        <v/>
      </c>
      <c r="O36" s="161" t="str">
        <f t="shared" si="5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6">IFERROR(G35+G36,"")</f>
        <v/>
      </c>
      <c r="H37" s="159" t="str">
        <f t="shared" si="6"/>
        <v/>
      </c>
      <c r="I37" s="159" t="str">
        <f t="shared" si="6"/>
        <v/>
      </c>
      <c r="J37" s="159" t="str">
        <f t="shared" si="6"/>
        <v/>
      </c>
      <c r="K37" s="159" t="str">
        <f t="shared" si="6"/>
        <v/>
      </c>
      <c r="L37" s="159" t="str">
        <f t="shared" si="6"/>
        <v/>
      </c>
      <c r="M37" s="159" t="str">
        <f t="shared" si="6"/>
        <v/>
      </c>
      <c r="N37" s="159" t="str">
        <f t="shared" si="6"/>
        <v/>
      </c>
      <c r="O37" s="159" t="str">
        <f t="shared" si="6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104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7">$K$39</f>
        <v/>
      </c>
      <c r="M39" s="107" t="str">
        <f t="shared" si="7"/>
        <v/>
      </c>
      <c r="N39" s="107" t="str">
        <f t="shared" si="7"/>
        <v/>
      </c>
      <c r="O39" s="107" t="str">
        <f t="shared" si="7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8">IF(AND(G$38=ROUNDDOWN(G$38,3),G$38&lt;=0.1,G$38&lt;&gt;""),"","←←確認してください ")</f>
        <v/>
      </c>
      <c r="H41" s="53" t="str">
        <f t="shared" si="8"/>
        <v/>
      </c>
      <c r="I41" s="53" t="str">
        <f t="shared" si="8"/>
        <v/>
      </c>
      <c r="J41" s="53" t="str">
        <f t="shared" si="8"/>
        <v/>
      </c>
      <c r="K41" s="53" t="str">
        <f t="shared" si="8"/>
        <v/>
      </c>
      <c r="L41" s="53" t="str">
        <f t="shared" si="8"/>
        <v/>
      </c>
      <c r="M41" s="53" t="str">
        <f t="shared" si="8"/>
        <v/>
      </c>
      <c r="N41" s="53" t="str">
        <f t="shared" si="8"/>
        <v/>
      </c>
      <c r="O41" s="53" t="str">
        <f t="shared" si="8"/>
        <v/>
      </c>
      <c r="P41" s="3"/>
    </row>
    <row r="42" spans="1:16" ht="15" customHeight="1" thickBot="1" x14ac:dyDescent="0.2">
      <c r="A42" s="111"/>
      <c r="B42" s="111"/>
      <c r="C42" s="127" t="s">
        <v>94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9">H$26</f>
        <v>26</v>
      </c>
      <c r="I43" s="114">
        <f t="shared" si="9"/>
        <v>27</v>
      </c>
      <c r="J43" s="114">
        <f t="shared" si="9"/>
        <v>28</v>
      </c>
      <c r="K43" s="114">
        <f t="shared" si="9"/>
        <v>29</v>
      </c>
      <c r="L43" s="114">
        <f t="shared" si="9"/>
        <v>30</v>
      </c>
      <c r="M43" s="114">
        <f t="shared" si="9"/>
        <v>31</v>
      </c>
      <c r="N43" s="114">
        <f t="shared" si="9"/>
        <v>32</v>
      </c>
      <c r="O43" s="114">
        <f t="shared" si="9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0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0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0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 t="shared" ref="G49:O49" si="12">IF(G$58="",ROUNDDOWN(G$48*G$55,0),"　率設定ｴﾗｰ")</f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3">IFERROR(G49+G48,"")</f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5">IFERROR((ROUNDDOWN(G52*G$56/(1+G$56),0)),"")</f>
        <v/>
      </c>
      <c r="H53" s="8" t="str">
        <f t="shared" si="15"/>
        <v/>
      </c>
      <c r="I53" s="8" t="str">
        <f t="shared" si="15"/>
        <v/>
      </c>
      <c r="J53" s="8" t="str">
        <f t="shared" si="15"/>
        <v/>
      </c>
      <c r="K53" s="8" t="str">
        <f t="shared" si="15"/>
        <v/>
      </c>
      <c r="L53" s="8" t="str">
        <f t="shared" si="15"/>
        <v/>
      </c>
      <c r="M53" s="8" t="str">
        <f t="shared" si="15"/>
        <v/>
      </c>
      <c r="N53" s="8" t="str">
        <f t="shared" si="15"/>
        <v/>
      </c>
      <c r="O53" s="8" t="str">
        <f t="shared" si="15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6">IF(G$56="","",G52)</f>
        <v/>
      </c>
      <c r="H54" s="158" t="str">
        <f t="shared" si="16"/>
        <v/>
      </c>
      <c r="I54" s="158" t="str">
        <f>IF(I$56="","",I52)</f>
        <v/>
      </c>
      <c r="J54" s="158" t="str">
        <f t="shared" ref="J54:O54" si="17">IF(J$56="","",J52)</f>
        <v/>
      </c>
      <c r="K54" s="158" t="str">
        <f t="shared" si="17"/>
        <v/>
      </c>
      <c r="L54" s="158" t="str">
        <f t="shared" si="17"/>
        <v/>
      </c>
      <c r="M54" s="158" t="str">
        <f t="shared" si="17"/>
        <v/>
      </c>
      <c r="N54" s="158" t="str">
        <f t="shared" si="17"/>
        <v/>
      </c>
      <c r="O54" s="158" t="str">
        <f t="shared" si="17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103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104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8">$K$56</f>
        <v/>
      </c>
      <c r="M56" s="107" t="str">
        <f t="shared" si="18"/>
        <v/>
      </c>
      <c r="N56" s="107" t="str">
        <f t="shared" si="18"/>
        <v/>
      </c>
      <c r="O56" s="107" t="str">
        <f t="shared" si="18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19">IF(AND(G$55=ROUNDDOWN(G$55,3),G$55&lt;=0.1,G$55&lt;&gt;""),"","←←確認してください ")</f>
        <v/>
      </c>
      <c r="H58" s="53" t="str">
        <f t="shared" si="19"/>
        <v/>
      </c>
      <c r="I58" s="53" t="str">
        <f t="shared" si="19"/>
        <v/>
      </c>
      <c r="J58" s="53" t="str">
        <f t="shared" si="19"/>
        <v/>
      </c>
      <c r="K58" s="53" t="str">
        <f t="shared" si="19"/>
        <v/>
      </c>
      <c r="L58" s="53" t="str">
        <f t="shared" si="19"/>
        <v/>
      </c>
      <c r="M58" s="53" t="str">
        <f t="shared" si="19"/>
        <v/>
      </c>
      <c r="N58" s="53" t="str">
        <f t="shared" si="19"/>
        <v/>
      </c>
      <c r="O58" s="53" t="str">
        <f t="shared" si="19"/>
        <v/>
      </c>
      <c r="P58" s="3"/>
    </row>
    <row r="59" spans="1:16" ht="15" customHeight="1" thickBot="1" x14ac:dyDescent="0.2">
      <c r="A59" s="111"/>
      <c r="B59" s="111"/>
      <c r="C59" s="127" t="s">
        <v>94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0">H$26</f>
        <v>26</v>
      </c>
      <c r="I60" s="114">
        <f t="shared" si="20"/>
        <v>27</v>
      </c>
      <c r="J60" s="114">
        <f t="shared" si="20"/>
        <v>28</v>
      </c>
      <c r="K60" s="114">
        <f t="shared" si="20"/>
        <v>29</v>
      </c>
      <c r="L60" s="114">
        <f t="shared" si="20"/>
        <v>30</v>
      </c>
      <c r="M60" s="114">
        <f t="shared" si="20"/>
        <v>31</v>
      </c>
      <c r="N60" s="114">
        <f t="shared" si="20"/>
        <v>32</v>
      </c>
      <c r="O60" s="114">
        <f t="shared" si="20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1">SUM(G$61:G$64)</f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6">
        <f t="shared" si="21"/>
        <v>0</v>
      </c>
      <c r="L65" s="16">
        <f t="shared" si="21"/>
        <v>0</v>
      </c>
      <c r="M65" s="16">
        <f t="shared" si="21"/>
        <v>0</v>
      </c>
      <c r="N65" s="16">
        <f t="shared" si="21"/>
        <v>0</v>
      </c>
      <c r="O65" s="16">
        <f t="shared" si="21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 t="shared" ref="G66:O66" si="22">IF(G$75="",ROUNDDOWN(G$65*G$72,0),"　率設定ｴﾗｰ")</f>
        <v>0</v>
      </c>
      <c r="H66" s="9">
        <f t="shared" si="22"/>
        <v>0</v>
      </c>
      <c r="I66" s="9">
        <f t="shared" si="22"/>
        <v>0</v>
      </c>
      <c r="J66" s="9">
        <f t="shared" si="22"/>
        <v>0</v>
      </c>
      <c r="K66" s="9">
        <f t="shared" si="22"/>
        <v>0</v>
      </c>
      <c r="L66" s="9">
        <f t="shared" si="22"/>
        <v>0</v>
      </c>
      <c r="M66" s="9">
        <f t="shared" si="22"/>
        <v>0</v>
      </c>
      <c r="N66" s="9">
        <f t="shared" si="22"/>
        <v>0</v>
      </c>
      <c r="O66" s="9">
        <f t="shared" si="22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3">IFERROR(G66+G65,"")</f>
        <v>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0</v>
      </c>
      <c r="L67" s="19">
        <f t="shared" si="23"/>
        <v>0</v>
      </c>
      <c r="M67" s="19">
        <f t="shared" si="23"/>
        <v>0</v>
      </c>
      <c r="N67" s="19">
        <f t="shared" si="23"/>
        <v>0</v>
      </c>
      <c r="O67" s="19">
        <f t="shared" si="23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4">IFERROR(G$67,"")</f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103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5">$K$56</f>
        <v/>
      </c>
      <c r="M73" s="107" t="str">
        <f t="shared" si="25"/>
        <v/>
      </c>
      <c r="N73" s="107" t="str">
        <f t="shared" si="25"/>
        <v/>
      </c>
      <c r="O73" s="107" t="str">
        <f t="shared" si="25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6">IF(AND(G$72=ROUNDDOWN(G$72,3),G$72&lt;=0.1,G$72&lt;&gt;""),"","←←確認してください ")</f>
        <v/>
      </c>
      <c r="H75" s="53" t="str">
        <f t="shared" si="26"/>
        <v/>
      </c>
      <c r="I75" s="53" t="str">
        <f t="shared" si="26"/>
        <v/>
      </c>
      <c r="J75" s="53" t="str">
        <f t="shared" si="26"/>
        <v/>
      </c>
      <c r="K75" s="53" t="str">
        <f t="shared" si="26"/>
        <v/>
      </c>
      <c r="L75" s="53" t="str">
        <f t="shared" si="26"/>
        <v/>
      </c>
      <c r="M75" s="53" t="str">
        <f t="shared" si="26"/>
        <v/>
      </c>
      <c r="N75" s="53" t="str">
        <f t="shared" si="26"/>
        <v/>
      </c>
      <c r="O75" s="53" t="str">
        <f t="shared" si="26"/>
        <v/>
      </c>
      <c r="P75" s="3"/>
    </row>
    <row r="76" spans="1:16" ht="15" customHeight="1" thickBot="1" x14ac:dyDescent="0.2">
      <c r="A76" s="112"/>
      <c r="B76" s="111"/>
      <c r="C76" s="127" t="s">
        <v>89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7">H$26</f>
        <v>26</v>
      </c>
      <c r="I77" s="114">
        <f t="shared" si="27"/>
        <v>27</v>
      </c>
      <c r="J77" s="114">
        <f t="shared" si="27"/>
        <v>28</v>
      </c>
      <c r="K77" s="114">
        <f t="shared" si="27"/>
        <v>29</v>
      </c>
      <c r="L77" s="114">
        <f t="shared" si="27"/>
        <v>30</v>
      </c>
      <c r="M77" s="114">
        <f t="shared" si="27"/>
        <v>31</v>
      </c>
      <c r="N77" s="114">
        <f t="shared" si="27"/>
        <v>32</v>
      </c>
      <c r="O77" s="114">
        <f t="shared" si="27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8">SUM(G$78:G$81)</f>
        <v>0</v>
      </c>
      <c r="H82" s="16">
        <f t="shared" si="28"/>
        <v>0</v>
      </c>
      <c r="I82" s="16">
        <f t="shared" si="28"/>
        <v>0</v>
      </c>
      <c r="J82" s="16">
        <f t="shared" si="28"/>
        <v>0</v>
      </c>
      <c r="K82" s="16">
        <f t="shared" si="28"/>
        <v>0</v>
      </c>
      <c r="L82" s="16">
        <f t="shared" si="28"/>
        <v>0</v>
      </c>
      <c r="M82" s="16">
        <f t="shared" si="28"/>
        <v>0</v>
      </c>
      <c r="N82" s="16">
        <f t="shared" si="28"/>
        <v>0</v>
      </c>
      <c r="O82" s="16">
        <f t="shared" si="28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 t="shared" ref="G83:O83" si="29">IF(G$92="",ROUNDDOWN(G$82*G$89,0),"　率設定ｴﾗｰ")</f>
        <v>0</v>
      </c>
      <c r="H83" s="9">
        <f t="shared" si="29"/>
        <v>0</v>
      </c>
      <c r="I83" s="9">
        <f t="shared" si="29"/>
        <v>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0">IFERROR(G83+G82,"")</f>
        <v>0</v>
      </c>
      <c r="H84" s="19">
        <f t="shared" si="30"/>
        <v>0</v>
      </c>
      <c r="I84" s="19">
        <f t="shared" si="30"/>
        <v>0</v>
      </c>
      <c r="J84" s="19">
        <f t="shared" si="30"/>
        <v>0</v>
      </c>
      <c r="K84" s="19">
        <f t="shared" si="30"/>
        <v>0</v>
      </c>
      <c r="L84" s="19">
        <f t="shared" si="30"/>
        <v>0</v>
      </c>
      <c r="M84" s="19">
        <f t="shared" si="30"/>
        <v>0</v>
      </c>
      <c r="N84" s="19">
        <f t="shared" si="30"/>
        <v>0</v>
      </c>
      <c r="O84" s="19">
        <f t="shared" si="30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1">IFERROR(G$84,"")</f>
        <v>0</v>
      </c>
      <c r="H86" s="20">
        <f t="shared" si="31"/>
        <v>0</v>
      </c>
      <c r="I86" s="20">
        <f t="shared" si="31"/>
        <v>0</v>
      </c>
      <c r="J86" s="20">
        <f t="shared" si="31"/>
        <v>0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2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3">$K$56</f>
        <v/>
      </c>
      <c r="M90" s="107" t="str">
        <f t="shared" si="33"/>
        <v/>
      </c>
      <c r="N90" s="107" t="str">
        <f t="shared" si="33"/>
        <v/>
      </c>
      <c r="O90" s="107" t="str">
        <f t="shared" si="33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4">IF(AND(G$89=ROUNDDOWN(G$89,3),G$89&lt;=0.1,G$89&lt;&gt;""),"","←←確認してください ")</f>
        <v/>
      </c>
      <c r="H92" s="53" t="str">
        <f t="shared" si="34"/>
        <v/>
      </c>
      <c r="I92" s="53" t="str">
        <f t="shared" si="34"/>
        <v/>
      </c>
      <c r="J92" s="53" t="str">
        <f t="shared" si="34"/>
        <v/>
      </c>
      <c r="K92" s="53" t="str">
        <f t="shared" si="34"/>
        <v/>
      </c>
      <c r="L92" s="53" t="str">
        <f t="shared" si="34"/>
        <v/>
      </c>
      <c r="M92" s="53" t="str">
        <f t="shared" si="34"/>
        <v/>
      </c>
      <c r="N92" s="53" t="str">
        <f t="shared" si="34"/>
        <v/>
      </c>
      <c r="O92" s="53" t="str">
        <f t="shared" si="34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  <row r="99" spans="1:2" x14ac:dyDescent="0.15">
      <c r="A99" s="111"/>
      <c r="B99" s="111"/>
    </row>
    <row r="100" spans="1:2" x14ac:dyDescent="0.15">
      <c r="A100" s="111"/>
      <c r="B100" s="111"/>
    </row>
    <row r="101" spans="1:2" x14ac:dyDescent="0.15">
      <c r="A101" s="111"/>
      <c r="B101" s="111"/>
    </row>
  </sheetData>
  <sheetProtection algorithmName="SHA-512" hashValue="QID9AUl7emNVjj2+p5/ZN4ZXIDWUfPTulJWWsd3TRFSHJ8YCngLYxi+NOsLTagktwSCu4Hobx3R/pd4L+9mLqw==" saltValue="u28Xn92J7Iu+N6uXdt7LUA==" spinCount="100000" sheet="1" formatCells="0" formatColumns="0"/>
  <protectedRanges>
    <protectedRange sqref="A23:B23" name="範囲1"/>
    <protectedRange sqref="F23:F24" name="範囲2_1_1"/>
    <protectedRange sqref="G38:O38 G72:O72 G89:O89 G55:O55" name="範囲3_2"/>
    <protectedRange sqref="G27:O30" name="範囲6_5"/>
    <protectedRange sqref="G44:O47" name="範囲6_1_2"/>
    <protectedRange sqref="G61:O64" name="範囲6_2_2"/>
    <protectedRange sqref="G78:O81" name="範囲6_3_2"/>
  </protectedRanges>
  <mergeCells count="83">
    <mergeCell ref="E18:P18"/>
    <mergeCell ref="F19:P19"/>
    <mergeCell ref="F20:P20"/>
    <mergeCell ref="F21:P21"/>
    <mergeCell ref="A22:B22"/>
    <mergeCell ref="F22:P22"/>
    <mergeCell ref="A23:B23"/>
    <mergeCell ref="F23:O23"/>
    <mergeCell ref="A24:B24"/>
    <mergeCell ref="F24:O24"/>
    <mergeCell ref="A26:B26"/>
    <mergeCell ref="E26:F26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6:F56"/>
    <mergeCell ref="E57:F57"/>
    <mergeCell ref="E58:F58"/>
    <mergeCell ref="A60:B60"/>
    <mergeCell ref="E60:F60"/>
    <mergeCell ref="A77:B77"/>
    <mergeCell ref="E77:F77"/>
    <mergeCell ref="E65:F65"/>
    <mergeCell ref="E66:F66"/>
    <mergeCell ref="E67:F67"/>
    <mergeCell ref="E68:F68"/>
    <mergeCell ref="E69:F69"/>
    <mergeCell ref="E70:F70"/>
    <mergeCell ref="D61:D71"/>
    <mergeCell ref="E61:F61"/>
    <mergeCell ref="E62:F62"/>
    <mergeCell ref="E63:F63"/>
    <mergeCell ref="E64:F64"/>
    <mergeCell ref="E71:F71"/>
    <mergeCell ref="E72:F72"/>
    <mergeCell ref="E73:F73"/>
    <mergeCell ref="D78:D88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90:F90"/>
    <mergeCell ref="E91:F91"/>
    <mergeCell ref="E74:F74"/>
    <mergeCell ref="E75:F75"/>
    <mergeCell ref="E92:F92"/>
    <mergeCell ref="E89:F89"/>
  </mergeCells>
  <phoneticPr fontId="2"/>
  <conditionalFormatting sqref="C42:P92">
    <cfRule type="expression" dxfId="11" priority="35">
      <formula>$A$23="１：税抜経費"</formula>
    </cfRule>
  </conditionalFormatting>
  <conditionalFormatting sqref="C25:P41 C59:P92">
    <cfRule type="expression" dxfId="10" priority="34">
      <formula>$A$23="２：税込経費"</formula>
    </cfRule>
  </conditionalFormatting>
  <conditionalFormatting sqref="C25:P58 C76:P92">
    <cfRule type="expression" dxfId="9" priority="33">
      <formula>$A$23="３：税抜→税込経費へ変更"</formula>
    </cfRule>
  </conditionalFormatting>
  <conditionalFormatting sqref="C25:P75">
    <cfRule type="expression" dxfId="8" priority="32">
      <formula>$A$23="４：税込→税抜経費へ変更"</formula>
    </cfRule>
  </conditionalFormatting>
  <dataValidations count="2"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  <dataValidation type="whole" operator="greaterThanOrEqual" allowBlank="1" showInputMessage="1" showErrorMessage="1" error="整数を入力してください。" sqref="G27:O30 G61:O64 G44:O47 G78:O81">
      <formula1>0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in="3" max="15" man="1"/>
    <brk id="58" min="3" max="15" man="1"/>
    <brk id="75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01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36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37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85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82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71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s="79" customFormat="1" ht="15" customHeight="1" thickBot="1" x14ac:dyDescent="0.2">
      <c r="A25" s="75"/>
      <c r="B25" s="75"/>
      <c r="C25" s="127" t="s">
        <v>89</v>
      </c>
      <c r="D25" s="78" t="s">
        <v>90</v>
      </c>
      <c r="E25" s="2"/>
      <c r="F25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>H26+1</f>
        <v>27</v>
      </c>
      <c r="J26" s="114">
        <f>代表研究者用!J$26</f>
        <v>28</v>
      </c>
      <c r="K26" s="114">
        <f>代表研究者用!K$26</f>
        <v>29</v>
      </c>
      <c r="L26" s="114">
        <f>代表研究者用!L$26</f>
        <v>30</v>
      </c>
      <c r="M26" s="114">
        <f>代表研究者用!M$26</f>
        <v>31</v>
      </c>
      <c r="N26" s="114">
        <f>代表研究者用!N$26</f>
        <v>32</v>
      </c>
      <c r="O26" s="114">
        <f>代表研究者用!O$26</f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0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0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0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 t="shared" ref="G32:O32" si="2">IF(G$41="",ROUNDDOWN(G$31*G$38,0),"　率設定ｴﾗｰ")</f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5">IFERROR(ROUNDDOWN(G35*G$39,0),"")</f>
        <v/>
      </c>
      <c r="H36" s="161" t="str">
        <f t="shared" si="5"/>
        <v/>
      </c>
      <c r="I36" s="161" t="str">
        <f t="shared" si="5"/>
        <v/>
      </c>
      <c r="J36" s="161" t="str">
        <f t="shared" si="5"/>
        <v/>
      </c>
      <c r="K36" s="161" t="str">
        <f t="shared" si="5"/>
        <v/>
      </c>
      <c r="L36" s="161" t="str">
        <f t="shared" si="5"/>
        <v/>
      </c>
      <c r="M36" s="161" t="str">
        <f t="shared" si="5"/>
        <v/>
      </c>
      <c r="N36" s="161" t="str">
        <f t="shared" si="5"/>
        <v/>
      </c>
      <c r="O36" s="161" t="str">
        <f t="shared" si="5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6">IFERROR(G35+G36,"")</f>
        <v/>
      </c>
      <c r="H37" s="159" t="str">
        <f t="shared" si="6"/>
        <v/>
      </c>
      <c r="I37" s="159" t="str">
        <f t="shared" si="6"/>
        <v/>
      </c>
      <c r="J37" s="159" t="str">
        <f t="shared" si="6"/>
        <v/>
      </c>
      <c r="K37" s="159" t="str">
        <f t="shared" si="6"/>
        <v/>
      </c>
      <c r="L37" s="159" t="str">
        <f t="shared" si="6"/>
        <v/>
      </c>
      <c r="M37" s="159" t="str">
        <f t="shared" si="6"/>
        <v/>
      </c>
      <c r="N37" s="159" t="str">
        <f t="shared" si="6"/>
        <v/>
      </c>
      <c r="O37" s="159" t="str">
        <f t="shared" si="6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88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7">$K$39</f>
        <v/>
      </c>
      <c r="M39" s="107" t="str">
        <f t="shared" si="7"/>
        <v/>
      </c>
      <c r="N39" s="107" t="str">
        <f t="shared" si="7"/>
        <v/>
      </c>
      <c r="O39" s="107" t="str">
        <f t="shared" si="7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8">IF(AND(G$38=ROUNDDOWN(G$38,3),G$38&lt;=0.1,G$38&lt;&gt;""),"","←←確認してください ")</f>
        <v/>
      </c>
      <c r="H41" s="53" t="str">
        <f t="shared" si="8"/>
        <v/>
      </c>
      <c r="I41" s="53" t="str">
        <f t="shared" si="8"/>
        <v/>
      </c>
      <c r="J41" s="53" t="str">
        <f t="shared" si="8"/>
        <v/>
      </c>
      <c r="K41" s="53" t="str">
        <f t="shared" si="8"/>
        <v/>
      </c>
      <c r="L41" s="53" t="str">
        <f t="shared" si="8"/>
        <v/>
      </c>
      <c r="M41" s="53" t="str">
        <f t="shared" si="8"/>
        <v/>
      </c>
      <c r="N41" s="53" t="str">
        <f t="shared" si="8"/>
        <v/>
      </c>
      <c r="O41" s="53" t="str">
        <f t="shared" si="8"/>
        <v/>
      </c>
      <c r="P41" s="3"/>
    </row>
    <row r="42" spans="1:16" ht="15" customHeight="1" thickBot="1" x14ac:dyDescent="0.2">
      <c r="A42" s="111"/>
      <c r="B42" s="111"/>
      <c r="C42" s="127" t="s">
        <v>94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9">H$26</f>
        <v>26</v>
      </c>
      <c r="I43" s="114">
        <f t="shared" si="9"/>
        <v>27</v>
      </c>
      <c r="J43" s="114">
        <f t="shared" si="9"/>
        <v>28</v>
      </c>
      <c r="K43" s="114">
        <f t="shared" si="9"/>
        <v>29</v>
      </c>
      <c r="L43" s="114">
        <f t="shared" si="9"/>
        <v>30</v>
      </c>
      <c r="M43" s="114">
        <f t="shared" si="9"/>
        <v>31</v>
      </c>
      <c r="N43" s="114">
        <f t="shared" si="9"/>
        <v>32</v>
      </c>
      <c r="O43" s="114">
        <f t="shared" si="9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0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0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0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 t="shared" ref="G49:O49" si="12">IF(G$58="",ROUNDDOWN(G$48*G$55,0),"　率設定ｴﾗｰ")</f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3">IFERROR(G49+G48,"")</f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5">IFERROR((ROUNDDOWN(G52*G$56/(1+G$56),0)),"")</f>
        <v/>
      </c>
      <c r="H53" s="8" t="str">
        <f t="shared" si="15"/>
        <v/>
      </c>
      <c r="I53" s="8" t="str">
        <f t="shared" si="15"/>
        <v/>
      </c>
      <c r="J53" s="8" t="str">
        <f t="shared" si="15"/>
        <v/>
      </c>
      <c r="K53" s="8" t="str">
        <f t="shared" si="15"/>
        <v/>
      </c>
      <c r="L53" s="8" t="str">
        <f t="shared" si="15"/>
        <v/>
      </c>
      <c r="M53" s="8" t="str">
        <f t="shared" si="15"/>
        <v/>
      </c>
      <c r="N53" s="8" t="str">
        <f t="shared" si="15"/>
        <v/>
      </c>
      <c r="O53" s="8" t="str">
        <f t="shared" si="15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6">IF(G$56="","",G52)</f>
        <v/>
      </c>
      <c r="H54" s="158" t="str">
        <f t="shared" si="16"/>
        <v/>
      </c>
      <c r="I54" s="158" t="str">
        <f>IF(I$56="","",I52)</f>
        <v/>
      </c>
      <c r="J54" s="158" t="str">
        <f t="shared" ref="J54:O54" si="17">IF(J$56="","",J52)</f>
        <v/>
      </c>
      <c r="K54" s="158" t="str">
        <f t="shared" si="17"/>
        <v/>
      </c>
      <c r="L54" s="158" t="str">
        <f t="shared" si="17"/>
        <v/>
      </c>
      <c r="M54" s="158" t="str">
        <f t="shared" si="17"/>
        <v/>
      </c>
      <c r="N54" s="158" t="str">
        <f t="shared" si="17"/>
        <v/>
      </c>
      <c r="O54" s="158" t="str">
        <f t="shared" si="17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8">$K$56</f>
        <v/>
      </c>
      <c r="M56" s="107" t="str">
        <f t="shared" si="18"/>
        <v/>
      </c>
      <c r="N56" s="107" t="str">
        <f t="shared" si="18"/>
        <v/>
      </c>
      <c r="O56" s="107" t="str">
        <f t="shared" si="18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19">IF(AND(G$55=ROUNDDOWN(G$55,3),G$55&lt;=0.1,G$55&lt;&gt;""),"","←←確認してください ")</f>
        <v/>
      </c>
      <c r="H58" s="53" t="str">
        <f t="shared" si="19"/>
        <v/>
      </c>
      <c r="I58" s="53" t="str">
        <f t="shared" si="19"/>
        <v/>
      </c>
      <c r="J58" s="53" t="str">
        <f t="shared" si="19"/>
        <v/>
      </c>
      <c r="K58" s="53" t="str">
        <f t="shared" si="19"/>
        <v/>
      </c>
      <c r="L58" s="53" t="str">
        <f t="shared" si="19"/>
        <v/>
      </c>
      <c r="M58" s="53" t="str">
        <f t="shared" si="19"/>
        <v/>
      </c>
      <c r="N58" s="53" t="str">
        <f t="shared" si="19"/>
        <v/>
      </c>
      <c r="O58" s="53" t="str">
        <f t="shared" si="19"/>
        <v/>
      </c>
      <c r="P58" s="3"/>
    </row>
    <row r="59" spans="1:16" ht="15" customHeight="1" thickBot="1" x14ac:dyDescent="0.2">
      <c r="A59" s="111"/>
      <c r="B59" s="111"/>
      <c r="C59" s="127" t="s">
        <v>94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0">H$26</f>
        <v>26</v>
      </c>
      <c r="I60" s="114">
        <f t="shared" si="20"/>
        <v>27</v>
      </c>
      <c r="J60" s="114">
        <f t="shared" si="20"/>
        <v>28</v>
      </c>
      <c r="K60" s="114">
        <f t="shared" si="20"/>
        <v>29</v>
      </c>
      <c r="L60" s="114">
        <f t="shared" si="20"/>
        <v>30</v>
      </c>
      <c r="M60" s="114">
        <f t="shared" si="20"/>
        <v>31</v>
      </c>
      <c r="N60" s="114">
        <f t="shared" si="20"/>
        <v>32</v>
      </c>
      <c r="O60" s="114">
        <f t="shared" si="20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1">SUM(G$61:G$64)</f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6">
        <f t="shared" si="21"/>
        <v>0</v>
      </c>
      <c r="L65" s="16">
        <f t="shared" si="21"/>
        <v>0</v>
      </c>
      <c r="M65" s="16">
        <f t="shared" si="21"/>
        <v>0</v>
      </c>
      <c r="N65" s="16">
        <f t="shared" si="21"/>
        <v>0</v>
      </c>
      <c r="O65" s="16">
        <f t="shared" si="21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 t="shared" ref="G66:O66" si="22">IF(G$75="",ROUNDDOWN(G$65*G$72,0),"　率設定ｴﾗｰ")</f>
        <v>0</v>
      </c>
      <c r="H66" s="9">
        <f t="shared" si="22"/>
        <v>0</v>
      </c>
      <c r="I66" s="9">
        <f t="shared" si="22"/>
        <v>0</v>
      </c>
      <c r="J66" s="9">
        <f t="shared" si="22"/>
        <v>0</v>
      </c>
      <c r="K66" s="9">
        <f t="shared" si="22"/>
        <v>0</v>
      </c>
      <c r="L66" s="9">
        <f t="shared" si="22"/>
        <v>0</v>
      </c>
      <c r="M66" s="9">
        <f t="shared" si="22"/>
        <v>0</v>
      </c>
      <c r="N66" s="9">
        <f t="shared" si="22"/>
        <v>0</v>
      </c>
      <c r="O66" s="9">
        <f t="shared" si="22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3">IFERROR(G66+G65,"")</f>
        <v>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0</v>
      </c>
      <c r="L67" s="19">
        <f t="shared" si="23"/>
        <v>0</v>
      </c>
      <c r="M67" s="19">
        <f t="shared" si="23"/>
        <v>0</v>
      </c>
      <c r="N67" s="19">
        <f t="shared" si="23"/>
        <v>0</v>
      </c>
      <c r="O67" s="19">
        <f t="shared" si="23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4">IFERROR(G$67,"")</f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5">$K$56</f>
        <v/>
      </c>
      <c r="M73" s="107" t="str">
        <f t="shared" si="25"/>
        <v/>
      </c>
      <c r="N73" s="107" t="str">
        <f t="shared" si="25"/>
        <v/>
      </c>
      <c r="O73" s="107" t="str">
        <f t="shared" si="25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6">IF(AND(G$72=ROUNDDOWN(G$72,3),G$72&lt;=0.1,G$72&lt;&gt;""),"","←←確認してください ")</f>
        <v/>
      </c>
      <c r="H75" s="53" t="str">
        <f t="shared" si="26"/>
        <v/>
      </c>
      <c r="I75" s="53" t="str">
        <f t="shared" si="26"/>
        <v/>
      </c>
      <c r="J75" s="53" t="str">
        <f t="shared" si="26"/>
        <v/>
      </c>
      <c r="K75" s="53" t="str">
        <f t="shared" si="26"/>
        <v/>
      </c>
      <c r="L75" s="53" t="str">
        <f t="shared" si="26"/>
        <v/>
      </c>
      <c r="M75" s="53" t="str">
        <f t="shared" si="26"/>
        <v/>
      </c>
      <c r="N75" s="53" t="str">
        <f t="shared" si="26"/>
        <v/>
      </c>
      <c r="O75" s="53" t="str">
        <f t="shared" si="26"/>
        <v/>
      </c>
      <c r="P75" s="3"/>
    </row>
    <row r="76" spans="1:16" ht="15" customHeight="1" thickBot="1" x14ac:dyDescent="0.2">
      <c r="A76" s="112"/>
      <c r="B76" s="111"/>
      <c r="C76" s="127" t="s">
        <v>94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7">H$26</f>
        <v>26</v>
      </c>
      <c r="I77" s="114">
        <f t="shared" si="27"/>
        <v>27</v>
      </c>
      <c r="J77" s="114">
        <f t="shared" si="27"/>
        <v>28</v>
      </c>
      <c r="K77" s="114">
        <f t="shared" si="27"/>
        <v>29</v>
      </c>
      <c r="L77" s="114">
        <f t="shared" si="27"/>
        <v>30</v>
      </c>
      <c r="M77" s="114">
        <f t="shared" si="27"/>
        <v>31</v>
      </c>
      <c r="N77" s="114">
        <f t="shared" si="27"/>
        <v>32</v>
      </c>
      <c r="O77" s="114">
        <f t="shared" si="27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8">SUM(G$78:G$81)</f>
        <v>0</v>
      </c>
      <c r="H82" s="16">
        <f t="shared" si="28"/>
        <v>0</v>
      </c>
      <c r="I82" s="16">
        <f t="shared" si="28"/>
        <v>0</v>
      </c>
      <c r="J82" s="16">
        <f t="shared" si="28"/>
        <v>0</v>
      </c>
      <c r="K82" s="16">
        <f t="shared" si="28"/>
        <v>0</v>
      </c>
      <c r="L82" s="16">
        <f t="shared" si="28"/>
        <v>0</v>
      </c>
      <c r="M82" s="16">
        <f t="shared" si="28"/>
        <v>0</v>
      </c>
      <c r="N82" s="16">
        <f t="shared" si="28"/>
        <v>0</v>
      </c>
      <c r="O82" s="16">
        <f t="shared" si="28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 t="shared" ref="G83:O83" si="29">IF(G$92="",ROUNDDOWN(G$82*G$89,0),"　率設定ｴﾗｰ")</f>
        <v>0</v>
      </c>
      <c r="H83" s="9">
        <f t="shared" si="29"/>
        <v>0</v>
      </c>
      <c r="I83" s="9">
        <f t="shared" si="29"/>
        <v>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0">IFERROR(G83+G82,"")</f>
        <v>0</v>
      </c>
      <c r="H84" s="19">
        <f t="shared" si="30"/>
        <v>0</v>
      </c>
      <c r="I84" s="19">
        <f t="shared" si="30"/>
        <v>0</v>
      </c>
      <c r="J84" s="19">
        <f t="shared" si="30"/>
        <v>0</v>
      </c>
      <c r="K84" s="19">
        <f t="shared" si="30"/>
        <v>0</v>
      </c>
      <c r="L84" s="19">
        <f t="shared" si="30"/>
        <v>0</v>
      </c>
      <c r="M84" s="19">
        <f t="shared" si="30"/>
        <v>0</v>
      </c>
      <c r="N84" s="19">
        <f t="shared" si="30"/>
        <v>0</v>
      </c>
      <c r="O84" s="19">
        <f t="shared" si="30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1">IFERROR(G$84,"")</f>
        <v>0</v>
      </c>
      <c r="H86" s="20">
        <f t="shared" si="31"/>
        <v>0</v>
      </c>
      <c r="I86" s="20">
        <f t="shared" si="31"/>
        <v>0</v>
      </c>
      <c r="J86" s="20">
        <f t="shared" si="31"/>
        <v>0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2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3">$K$56</f>
        <v/>
      </c>
      <c r="M90" s="107" t="str">
        <f t="shared" si="33"/>
        <v/>
      </c>
      <c r="N90" s="107" t="str">
        <f t="shared" si="33"/>
        <v/>
      </c>
      <c r="O90" s="107" t="str">
        <f t="shared" si="33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4">IF(AND(G$89=ROUNDDOWN(G$89,3),G$89&lt;=0.1,G$89&lt;&gt;""),"","←←確認してください ")</f>
        <v/>
      </c>
      <c r="H92" s="53" t="str">
        <f t="shared" si="34"/>
        <v/>
      </c>
      <c r="I92" s="53" t="str">
        <f t="shared" si="34"/>
        <v/>
      </c>
      <c r="J92" s="53" t="str">
        <f t="shared" si="34"/>
        <v/>
      </c>
      <c r="K92" s="53" t="str">
        <f t="shared" si="34"/>
        <v/>
      </c>
      <c r="L92" s="53" t="str">
        <f t="shared" si="34"/>
        <v/>
      </c>
      <c r="M92" s="53" t="str">
        <f t="shared" si="34"/>
        <v/>
      </c>
      <c r="N92" s="53" t="str">
        <f t="shared" si="34"/>
        <v/>
      </c>
      <c r="O92" s="53" t="str">
        <f t="shared" si="34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  <row r="99" spans="1:2" x14ac:dyDescent="0.15">
      <c r="A99" s="111"/>
      <c r="B99" s="111"/>
    </row>
    <row r="100" spans="1:2" x14ac:dyDescent="0.15">
      <c r="A100" s="111"/>
      <c r="B100" s="111"/>
    </row>
    <row r="101" spans="1:2" x14ac:dyDescent="0.15">
      <c r="A101" s="111"/>
      <c r="B101" s="111"/>
    </row>
  </sheetData>
  <sheetProtection algorithmName="SHA-512" hashValue="EODI3oZukMOX31B47lm7hpBpiPOjuyxLp6GWW8OkpgPHkf168i2JDz9E7f9+ddZD/8mpt0W8GxszhMu8Bc+ZJA==" saltValue="SPgk5Pe7CSTIJ5xYUgPA6g==" spinCount="100000" sheet="1" formatCells="0" formatColumns="0"/>
  <protectedRanges>
    <protectedRange sqref="A23:B23" name="範囲1"/>
    <protectedRange sqref="F23:F24" name="範囲2_1_1"/>
    <protectedRange sqref="G38:O38 G55:O55 G72:O72 G89:O89" name="範囲3_2"/>
    <protectedRange sqref="G44:O47" name="範囲6_1_2"/>
    <protectedRange sqref="G61:O64" name="範囲6_2_2"/>
    <protectedRange sqref="G78:O81" name="範囲6_3_2"/>
    <protectedRange sqref="G27:O30" name="範囲6"/>
  </protectedRanges>
  <mergeCells count="83">
    <mergeCell ref="E18:P18"/>
    <mergeCell ref="F19:P19"/>
    <mergeCell ref="F20:P20"/>
    <mergeCell ref="F21:P21"/>
    <mergeCell ref="A22:B22"/>
    <mergeCell ref="F22:P22"/>
    <mergeCell ref="A23:B23"/>
    <mergeCell ref="F23:O23"/>
    <mergeCell ref="A24:B24"/>
    <mergeCell ref="F24:O24"/>
    <mergeCell ref="A26:B26"/>
    <mergeCell ref="E26:F26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6:F56"/>
    <mergeCell ref="E57:F57"/>
    <mergeCell ref="E58:F58"/>
    <mergeCell ref="A60:B60"/>
    <mergeCell ref="E60:F60"/>
    <mergeCell ref="A77:B77"/>
    <mergeCell ref="E77:F77"/>
    <mergeCell ref="E65:F65"/>
    <mergeCell ref="E66:F66"/>
    <mergeCell ref="E67:F67"/>
    <mergeCell ref="E68:F68"/>
    <mergeCell ref="E69:F69"/>
    <mergeCell ref="E70:F70"/>
    <mergeCell ref="D61:D71"/>
    <mergeCell ref="E61:F61"/>
    <mergeCell ref="E62:F62"/>
    <mergeCell ref="E63:F63"/>
    <mergeCell ref="E64:F64"/>
    <mergeCell ref="E71:F71"/>
    <mergeCell ref="E72:F72"/>
    <mergeCell ref="E73:F73"/>
    <mergeCell ref="D78:D88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90:F90"/>
    <mergeCell ref="E91:F91"/>
    <mergeCell ref="E74:F74"/>
    <mergeCell ref="E75:F75"/>
    <mergeCell ref="E92:F92"/>
    <mergeCell ref="E89:F89"/>
  </mergeCells>
  <phoneticPr fontId="2"/>
  <conditionalFormatting sqref="C42:P92">
    <cfRule type="expression" dxfId="7" priority="38">
      <formula>$A$23="１：税抜経費"</formula>
    </cfRule>
  </conditionalFormatting>
  <conditionalFormatting sqref="C25:P41 C59:P92">
    <cfRule type="expression" dxfId="6" priority="37">
      <formula>$A$23="２：税込経費"</formula>
    </cfRule>
  </conditionalFormatting>
  <conditionalFormatting sqref="C25:P58 C76:P92">
    <cfRule type="expression" dxfId="5" priority="36">
      <formula>$A$23="３：税抜→税込経費へ変更"</formula>
    </cfRule>
  </conditionalFormatting>
  <conditionalFormatting sqref="C25:P75">
    <cfRule type="expression" dxfId="4" priority="35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78:O81 G61:O64 G44:O47 G27:O30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in="3" max="15" man="1"/>
    <brk id="58" min="3" max="15" man="1"/>
    <brk id="75" min="3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101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69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37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81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99</v>
      </c>
      <c r="B23" s="266"/>
      <c r="C23" s="5" t="s">
        <v>86</v>
      </c>
      <c r="E23" s="2" t="s">
        <v>7</v>
      </c>
      <c r="F23" s="280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83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s="79" customFormat="1" ht="15" customHeight="1" thickBot="1" x14ac:dyDescent="0.2">
      <c r="A25" s="75"/>
      <c r="B25" s="75"/>
      <c r="C25" s="127" t="s">
        <v>94</v>
      </c>
      <c r="D25" s="78" t="s">
        <v>90</v>
      </c>
      <c r="E25" s="2"/>
      <c r="F25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>H26+1</f>
        <v>27</v>
      </c>
      <c r="J26" s="114">
        <f>代表研究者用!J$26</f>
        <v>28</v>
      </c>
      <c r="K26" s="114">
        <f>代表研究者用!K$26</f>
        <v>29</v>
      </c>
      <c r="L26" s="114">
        <f>代表研究者用!L$26</f>
        <v>30</v>
      </c>
      <c r="M26" s="114">
        <f>代表研究者用!M$26</f>
        <v>31</v>
      </c>
      <c r="N26" s="114">
        <f>代表研究者用!N$26</f>
        <v>32</v>
      </c>
      <c r="O26" s="114">
        <f>代表研究者用!O$26</f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0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0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0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 t="shared" ref="G32:O32" si="2">IF(G$41="",ROUNDDOWN(G$31*G$38,0),"　率設定ｴﾗｰ")</f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5">IFERROR(ROUNDDOWN(G35*G$39,0),"")</f>
        <v/>
      </c>
      <c r="H36" s="161" t="str">
        <f t="shared" si="5"/>
        <v/>
      </c>
      <c r="I36" s="161" t="str">
        <f t="shared" si="5"/>
        <v/>
      </c>
      <c r="J36" s="161" t="str">
        <f t="shared" si="5"/>
        <v/>
      </c>
      <c r="K36" s="161" t="str">
        <f t="shared" si="5"/>
        <v/>
      </c>
      <c r="L36" s="161" t="str">
        <f t="shared" si="5"/>
        <v/>
      </c>
      <c r="M36" s="161" t="str">
        <f t="shared" si="5"/>
        <v/>
      </c>
      <c r="N36" s="161" t="str">
        <f t="shared" si="5"/>
        <v/>
      </c>
      <c r="O36" s="161" t="str">
        <f t="shared" si="5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6">IFERROR(G35+G36,"")</f>
        <v/>
      </c>
      <c r="H37" s="159" t="str">
        <f t="shared" si="6"/>
        <v/>
      </c>
      <c r="I37" s="159" t="str">
        <f t="shared" si="6"/>
        <v/>
      </c>
      <c r="J37" s="159" t="str">
        <f t="shared" si="6"/>
        <v/>
      </c>
      <c r="K37" s="159" t="str">
        <f t="shared" si="6"/>
        <v/>
      </c>
      <c r="L37" s="159" t="str">
        <f t="shared" si="6"/>
        <v/>
      </c>
      <c r="M37" s="159" t="str">
        <f t="shared" si="6"/>
        <v/>
      </c>
      <c r="N37" s="159" t="str">
        <f t="shared" si="6"/>
        <v/>
      </c>
      <c r="O37" s="159" t="str">
        <f t="shared" si="6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109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88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7">$K$39</f>
        <v/>
      </c>
      <c r="M39" s="107" t="str">
        <f t="shared" si="7"/>
        <v/>
      </c>
      <c r="N39" s="107" t="str">
        <f t="shared" si="7"/>
        <v/>
      </c>
      <c r="O39" s="107" t="str">
        <f t="shared" si="7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8">IF(AND(G$38=ROUNDDOWN(G$38,3),G$38&lt;=0.1,G$38&lt;&gt;""),"","←←確認してください ")</f>
        <v/>
      </c>
      <c r="H41" s="53" t="str">
        <f t="shared" si="8"/>
        <v/>
      </c>
      <c r="I41" s="53" t="str">
        <f t="shared" si="8"/>
        <v/>
      </c>
      <c r="J41" s="53" t="str">
        <f t="shared" si="8"/>
        <v/>
      </c>
      <c r="K41" s="53" t="str">
        <f t="shared" si="8"/>
        <v/>
      </c>
      <c r="L41" s="53" t="str">
        <f t="shared" si="8"/>
        <v/>
      </c>
      <c r="M41" s="53" t="str">
        <f t="shared" si="8"/>
        <v/>
      </c>
      <c r="N41" s="53" t="str">
        <f t="shared" si="8"/>
        <v/>
      </c>
      <c r="O41" s="53" t="str">
        <f t="shared" si="8"/>
        <v/>
      </c>
      <c r="P41" s="3"/>
    </row>
    <row r="42" spans="1:16" ht="15" customHeight="1" thickBot="1" x14ac:dyDescent="0.2">
      <c r="A42" s="111"/>
      <c r="B42" s="111"/>
      <c r="C42" s="127" t="s">
        <v>94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9">H$26</f>
        <v>26</v>
      </c>
      <c r="I43" s="114">
        <f t="shared" si="9"/>
        <v>27</v>
      </c>
      <c r="J43" s="114">
        <f t="shared" si="9"/>
        <v>28</v>
      </c>
      <c r="K43" s="114">
        <f t="shared" si="9"/>
        <v>29</v>
      </c>
      <c r="L43" s="114">
        <f t="shared" si="9"/>
        <v>30</v>
      </c>
      <c r="M43" s="114">
        <f t="shared" si="9"/>
        <v>31</v>
      </c>
      <c r="N43" s="114">
        <f t="shared" si="9"/>
        <v>32</v>
      </c>
      <c r="O43" s="114">
        <f t="shared" si="9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0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0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0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 t="shared" ref="G49:O49" si="12">IF(G$58="",ROUNDDOWN(G$48*G$55,0),"　率設定ｴﾗｰ")</f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3">IFERROR(G49+G48,"")</f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5">IFERROR((ROUNDDOWN(G52*G$56/(1+G$56),0)),"")</f>
        <v/>
      </c>
      <c r="H53" s="8" t="str">
        <f t="shared" si="15"/>
        <v/>
      </c>
      <c r="I53" s="8" t="str">
        <f t="shared" si="15"/>
        <v/>
      </c>
      <c r="J53" s="8" t="str">
        <f t="shared" si="15"/>
        <v/>
      </c>
      <c r="K53" s="8" t="str">
        <f t="shared" si="15"/>
        <v/>
      </c>
      <c r="L53" s="8" t="str">
        <f t="shared" si="15"/>
        <v/>
      </c>
      <c r="M53" s="8" t="str">
        <f t="shared" si="15"/>
        <v/>
      </c>
      <c r="N53" s="8" t="str">
        <f t="shared" si="15"/>
        <v/>
      </c>
      <c r="O53" s="8" t="str">
        <f t="shared" si="15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6">IF(G$56="","",G52)</f>
        <v/>
      </c>
      <c r="H54" s="158" t="str">
        <f t="shared" si="16"/>
        <v/>
      </c>
      <c r="I54" s="158" t="str">
        <f>IF(I$56="","",I52)</f>
        <v/>
      </c>
      <c r="J54" s="158" t="str">
        <f t="shared" ref="J54:O54" si="17">IF(J$56="","",J52)</f>
        <v/>
      </c>
      <c r="K54" s="158" t="str">
        <f t="shared" si="17"/>
        <v/>
      </c>
      <c r="L54" s="158" t="str">
        <f t="shared" si="17"/>
        <v/>
      </c>
      <c r="M54" s="158" t="str">
        <f t="shared" si="17"/>
        <v/>
      </c>
      <c r="N54" s="158" t="str">
        <f t="shared" si="17"/>
        <v/>
      </c>
      <c r="O54" s="158" t="str">
        <f t="shared" si="17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8">$K$56</f>
        <v/>
      </c>
      <c r="M56" s="107" t="str">
        <f t="shared" si="18"/>
        <v/>
      </c>
      <c r="N56" s="107" t="str">
        <f t="shared" si="18"/>
        <v/>
      </c>
      <c r="O56" s="107" t="str">
        <f t="shared" si="18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19">IF(AND(G$55=ROUNDDOWN(G$55,3),G$55&lt;=0.1,G$55&lt;&gt;""),"","←←確認してください ")</f>
        <v/>
      </c>
      <c r="H58" s="53" t="str">
        <f t="shared" si="19"/>
        <v/>
      </c>
      <c r="I58" s="53" t="str">
        <f t="shared" si="19"/>
        <v/>
      </c>
      <c r="J58" s="53" t="str">
        <f t="shared" si="19"/>
        <v/>
      </c>
      <c r="K58" s="53" t="str">
        <f t="shared" si="19"/>
        <v/>
      </c>
      <c r="L58" s="53" t="str">
        <f t="shared" si="19"/>
        <v/>
      </c>
      <c r="M58" s="53" t="str">
        <f t="shared" si="19"/>
        <v/>
      </c>
      <c r="N58" s="53" t="str">
        <f t="shared" si="19"/>
        <v/>
      </c>
      <c r="O58" s="53" t="str">
        <f t="shared" si="19"/>
        <v/>
      </c>
      <c r="P58" s="3"/>
    </row>
    <row r="59" spans="1:16" ht="15" customHeight="1" thickBot="1" x14ac:dyDescent="0.2">
      <c r="A59" s="111"/>
      <c r="B59" s="111"/>
      <c r="C59" s="127" t="s">
        <v>101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0">H$26</f>
        <v>26</v>
      </c>
      <c r="I60" s="114">
        <f t="shared" si="20"/>
        <v>27</v>
      </c>
      <c r="J60" s="114">
        <f t="shared" si="20"/>
        <v>28</v>
      </c>
      <c r="K60" s="114">
        <f t="shared" si="20"/>
        <v>29</v>
      </c>
      <c r="L60" s="114">
        <f t="shared" si="20"/>
        <v>30</v>
      </c>
      <c r="M60" s="114">
        <f t="shared" si="20"/>
        <v>31</v>
      </c>
      <c r="N60" s="114">
        <f t="shared" si="20"/>
        <v>32</v>
      </c>
      <c r="O60" s="114">
        <f t="shared" si="20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1">SUM(G$61:G$64)</f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6">
        <f t="shared" si="21"/>
        <v>0</v>
      </c>
      <c r="L65" s="16">
        <f t="shared" si="21"/>
        <v>0</v>
      </c>
      <c r="M65" s="16">
        <f t="shared" si="21"/>
        <v>0</v>
      </c>
      <c r="N65" s="16">
        <f t="shared" si="21"/>
        <v>0</v>
      </c>
      <c r="O65" s="16">
        <f t="shared" si="21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 t="shared" ref="G66:O66" si="22">IF(G$75="",ROUNDDOWN(G$65*G$72,0),"　率設定ｴﾗｰ")</f>
        <v>0</v>
      </c>
      <c r="H66" s="9">
        <f t="shared" si="22"/>
        <v>0</v>
      </c>
      <c r="I66" s="9">
        <f t="shared" si="22"/>
        <v>0</v>
      </c>
      <c r="J66" s="9">
        <f t="shared" si="22"/>
        <v>0</v>
      </c>
      <c r="K66" s="9">
        <f t="shared" si="22"/>
        <v>0</v>
      </c>
      <c r="L66" s="9">
        <f t="shared" si="22"/>
        <v>0</v>
      </c>
      <c r="M66" s="9">
        <f t="shared" si="22"/>
        <v>0</v>
      </c>
      <c r="N66" s="9">
        <f t="shared" si="22"/>
        <v>0</v>
      </c>
      <c r="O66" s="9">
        <f t="shared" si="22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3">IFERROR(G66+G65,"")</f>
        <v>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0</v>
      </c>
      <c r="L67" s="19">
        <f t="shared" si="23"/>
        <v>0</v>
      </c>
      <c r="M67" s="19">
        <f t="shared" si="23"/>
        <v>0</v>
      </c>
      <c r="N67" s="19">
        <f t="shared" si="23"/>
        <v>0</v>
      </c>
      <c r="O67" s="19">
        <f t="shared" si="23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4">IFERROR(G$67,"")</f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103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5">$K$56</f>
        <v/>
      </c>
      <c r="M73" s="107" t="str">
        <f t="shared" si="25"/>
        <v/>
      </c>
      <c r="N73" s="107" t="str">
        <f t="shared" si="25"/>
        <v/>
      </c>
      <c r="O73" s="107" t="str">
        <f t="shared" si="25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6">IF(AND(G$72=ROUNDDOWN(G$72,3),G$72&lt;=0.1,G$72&lt;&gt;""),"","←←確認してください ")</f>
        <v/>
      </c>
      <c r="H75" s="53" t="str">
        <f t="shared" si="26"/>
        <v/>
      </c>
      <c r="I75" s="53" t="str">
        <f t="shared" si="26"/>
        <v/>
      </c>
      <c r="J75" s="53" t="str">
        <f t="shared" si="26"/>
        <v/>
      </c>
      <c r="K75" s="53" t="str">
        <f t="shared" si="26"/>
        <v/>
      </c>
      <c r="L75" s="53" t="str">
        <f t="shared" si="26"/>
        <v/>
      </c>
      <c r="M75" s="53" t="str">
        <f t="shared" si="26"/>
        <v/>
      </c>
      <c r="N75" s="53" t="str">
        <f t="shared" si="26"/>
        <v/>
      </c>
      <c r="O75" s="53" t="str">
        <f t="shared" si="26"/>
        <v/>
      </c>
      <c r="P75" s="3"/>
    </row>
    <row r="76" spans="1:16" ht="15" customHeight="1" thickBot="1" x14ac:dyDescent="0.2">
      <c r="A76" s="112"/>
      <c r="B76" s="111"/>
      <c r="C76" s="127" t="s">
        <v>94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7">H$26</f>
        <v>26</v>
      </c>
      <c r="I77" s="114">
        <f t="shared" si="27"/>
        <v>27</v>
      </c>
      <c r="J77" s="114">
        <f t="shared" si="27"/>
        <v>28</v>
      </c>
      <c r="K77" s="114">
        <f t="shared" si="27"/>
        <v>29</v>
      </c>
      <c r="L77" s="114">
        <f t="shared" si="27"/>
        <v>30</v>
      </c>
      <c r="M77" s="114">
        <f t="shared" si="27"/>
        <v>31</v>
      </c>
      <c r="N77" s="114">
        <f t="shared" si="27"/>
        <v>32</v>
      </c>
      <c r="O77" s="114">
        <f t="shared" si="27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8">SUM(G$78:G$81)</f>
        <v>0</v>
      </c>
      <c r="H82" s="16">
        <f t="shared" si="28"/>
        <v>0</v>
      </c>
      <c r="I82" s="16">
        <f t="shared" si="28"/>
        <v>0</v>
      </c>
      <c r="J82" s="16">
        <f t="shared" si="28"/>
        <v>0</v>
      </c>
      <c r="K82" s="16">
        <f t="shared" si="28"/>
        <v>0</v>
      </c>
      <c r="L82" s="16">
        <f t="shared" si="28"/>
        <v>0</v>
      </c>
      <c r="M82" s="16">
        <f t="shared" si="28"/>
        <v>0</v>
      </c>
      <c r="N82" s="16">
        <f t="shared" si="28"/>
        <v>0</v>
      </c>
      <c r="O82" s="16">
        <f t="shared" si="28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 t="shared" ref="G83:O83" si="29">IF(G$92="",ROUNDDOWN(G$82*G$89,0),"　率設定ｴﾗｰ")</f>
        <v>0</v>
      </c>
      <c r="H83" s="9">
        <f t="shared" si="29"/>
        <v>0</v>
      </c>
      <c r="I83" s="9">
        <f t="shared" si="29"/>
        <v>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0">IFERROR(G83+G82,"")</f>
        <v>0</v>
      </c>
      <c r="H84" s="19">
        <f t="shared" si="30"/>
        <v>0</v>
      </c>
      <c r="I84" s="19">
        <f t="shared" si="30"/>
        <v>0</v>
      </c>
      <c r="J84" s="19">
        <f t="shared" si="30"/>
        <v>0</v>
      </c>
      <c r="K84" s="19">
        <f t="shared" si="30"/>
        <v>0</v>
      </c>
      <c r="L84" s="19">
        <f t="shared" si="30"/>
        <v>0</v>
      </c>
      <c r="M84" s="19">
        <f t="shared" si="30"/>
        <v>0</v>
      </c>
      <c r="N84" s="19">
        <f t="shared" si="30"/>
        <v>0</v>
      </c>
      <c r="O84" s="19">
        <f t="shared" si="30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1">IFERROR(G$84,"")</f>
        <v>0</v>
      </c>
      <c r="H86" s="20">
        <f t="shared" si="31"/>
        <v>0</v>
      </c>
      <c r="I86" s="20">
        <f t="shared" si="31"/>
        <v>0</v>
      </c>
      <c r="J86" s="20">
        <f t="shared" si="31"/>
        <v>0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2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3">$K$56</f>
        <v/>
      </c>
      <c r="M90" s="107" t="str">
        <f t="shared" si="33"/>
        <v/>
      </c>
      <c r="N90" s="107" t="str">
        <f t="shared" si="33"/>
        <v/>
      </c>
      <c r="O90" s="107" t="str">
        <f t="shared" si="33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4">IF(AND(G$89=ROUNDDOWN(G$89,3),G$89&lt;=0.1,G$89&lt;&gt;""),"","←←確認してください ")</f>
        <v/>
      </c>
      <c r="H92" s="53" t="str">
        <f t="shared" si="34"/>
        <v/>
      </c>
      <c r="I92" s="53" t="str">
        <f t="shared" si="34"/>
        <v/>
      </c>
      <c r="J92" s="53" t="str">
        <f t="shared" si="34"/>
        <v/>
      </c>
      <c r="K92" s="53" t="str">
        <f t="shared" si="34"/>
        <v/>
      </c>
      <c r="L92" s="53" t="str">
        <f t="shared" si="34"/>
        <v/>
      </c>
      <c r="M92" s="53" t="str">
        <f t="shared" si="34"/>
        <v/>
      </c>
      <c r="N92" s="53" t="str">
        <f t="shared" si="34"/>
        <v/>
      </c>
      <c r="O92" s="53" t="str">
        <f t="shared" si="34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  <row r="99" spans="1:2" x14ac:dyDescent="0.15">
      <c r="A99" s="111"/>
      <c r="B99" s="111"/>
    </row>
    <row r="100" spans="1:2" x14ac:dyDescent="0.15">
      <c r="A100" s="111"/>
      <c r="B100" s="111"/>
    </row>
    <row r="101" spans="1:2" x14ac:dyDescent="0.15">
      <c r="A101" s="111"/>
      <c r="B101" s="111"/>
    </row>
  </sheetData>
  <sheetProtection algorithmName="SHA-512" hashValue="1ocC4MdVy0VCgkDrLbzVo0crp3vRCTxFOgFbLdRAn7b13K2rSao0REAySGLziE9MagYzncqNR/1Qk1NnhpwuZQ==" saltValue="x5R1nh/CBXPUWNWml9EiIg==" spinCount="100000" sheet="1" formatCells="0" formatColumns="0"/>
  <protectedRanges>
    <protectedRange sqref="A23:B23" name="範囲1"/>
    <protectedRange sqref="F23:F24" name="範囲2_1_1"/>
    <protectedRange sqref="G38:O38 G72:O72 G89:O89 G55:O55" name="範囲3_2"/>
    <protectedRange sqref="G27:O30" name="範囲6_5"/>
    <protectedRange sqref="G44:O47" name="範囲6_1_2"/>
    <protectedRange sqref="G61:O64" name="範囲6_2_2"/>
    <protectedRange sqref="G78:O81" name="範囲6_3_2"/>
  </protectedRanges>
  <mergeCells count="83">
    <mergeCell ref="E18:P18"/>
    <mergeCell ref="F19:P19"/>
    <mergeCell ref="F20:P20"/>
    <mergeCell ref="F21:P21"/>
    <mergeCell ref="A22:B22"/>
    <mergeCell ref="F22:P22"/>
    <mergeCell ref="A23:B23"/>
    <mergeCell ref="F23:O23"/>
    <mergeCell ref="A24:B24"/>
    <mergeCell ref="F24:O24"/>
    <mergeCell ref="A26:B26"/>
    <mergeCell ref="E26:F26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6:F56"/>
    <mergeCell ref="E57:F57"/>
    <mergeCell ref="E58:F58"/>
    <mergeCell ref="A60:B60"/>
    <mergeCell ref="E60:F60"/>
    <mergeCell ref="A77:B77"/>
    <mergeCell ref="E77:F77"/>
    <mergeCell ref="E65:F65"/>
    <mergeCell ref="E66:F66"/>
    <mergeCell ref="E67:F67"/>
    <mergeCell ref="E68:F68"/>
    <mergeCell ref="E69:F69"/>
    <mergeCell ref="E70:F70"/>
    <mergeCell ref="D61:D71"/>
    <mergeCell ref="E61:F61"/>
    <mergeCell ref="E62:F62"/>
    <mergeCell ref="E63:F63"/>
    <mergeCell ref="E64:F64"/>
    <mergeCell ref="E71:F71"/>
    <mergeCell ref="E72:F72"/>
    <mergeCell ref="E73:F73"/>
    <mergeCell ref="D78:D88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90:F90"/>
    <mergeCell ref="E91:F91"/>
    <mergeCell ref="E74:F74"/>
    <mergeCell ref="E75:F75"/>
    <mergeCell ref="E92:F92"/>
    <mergeCell ref="E89:F89"/>
  </mergeCells>
  <phoneticPr fontId="2"/>
  <conditionalFormatting sqref="C42:P92">
    <cfRule type="expression" dxfId="3" priority="35">
      <formula>$A$23="１：税抜経費"</formula>
    </cfRule>
  </conditionalFormatting>
  <conditionalFormatting sqref="C25:P41 C59:P92">
    <cfRule type="expression" dxfId="2" priority="34">
      <formula>$A$23="２：税込経費"</formula>
    </cfRule>
  </conditionalFormatting>
  <conditionalFormatting sqref="C25:P58 C76:P92">
    <cfRule type="expression" dxfId="1" priority="33">
      <formula>$A$23="３：税抜→税込経費へ変更"</formula>
    </cfRule>
  </conditionalFormatting>
  <conditionalFormatting sqref="C25:P75">
    <cfRule type="expression" dxfId="0" priority="32">
      <formula>$A$23="４：税込→税抜経費へ変更"</formula>
    </cfRule>
  </conditionalFormatting>
  <dataValidations count="2"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  <dataValidation type="whole" operator="greaterThanOrEqual" allowBlank="1" showInputMessage="1" showErrorMessage="1" error="整数を入力してください。" sqref="G27:O30 G61:O64 G44:O47 G78:O81">
      <formula1>0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in="3" max="15" man="1"/>
    <brk id="58" min="3" max="15" man="1"/>
    <brk id="75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05"/>
  <sheetViews>
    <sheetView zoomScale="80" zoomScaleNormal="80" zoomScaleSheetLayoutView="55" workbookViewId="0">
      <selection activeCell="A18" sqref="A18"/>
    </sheetView>
  </sheetViews>
  <sheetFormatPr defaultColWidth="10.625" defaultRowHeight="13.5" x14ac:dyDescent="0.1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15" width="12.75" style="3" customWidth="1"/>
    <col min="16" max="16" width="13.625" style="3" customWidth="1"/>
    <col min="17" max="18" width="2.75" style="35" customWidth="1"/>
    <col min="19" max="16384" width="10.625" style="3"/>
  </cols>
  <sheetData>
    <row r="1" spans="1:16" x14ac:dyDescent="0.15">
      <c r="A1" s="3" t="s">
        <v>112</v>
      </c>
    </row>
    <row r="2" spans="1:16" ht="14.25" x14ac:dyDescent="0.15">
      <c r="A2" s="12"/>
      <c r="E2" s="121" t="s">
        <v>34</v>
      </c>
    </row>
    <row r="3" spans="1:16" ht="14.25" x14ac:dyDescent="0.15">
      <c r="E3" s="91" t="s">
        <v>102</v>
      </c>
      <c r="F3" s="13"/>
      <c r="P3" s="12"/>
    </row>
    <row r="4" spans="1:16" x14ac:dyDescent="0.15">
      <c r="E4" s="120" t="s">
        <v>87</v>
      </c>
      <c r="F4" s="6"/>
    </row>
    <row r="5" spans="1:16" x14ac:dyDescent="0.15">
      <c r="E5" s="120" t="s">
        <v>20</v>
      </c>
      <c r="F5" s="7"/>
    </row>
    <row r="6" spans="1:16" x14ac:dyDescent="0.15">
      <c r="E6" s="120" t="s">
        <v>54</v>
      </c>
      <c r="F6" s="1"/>
    </row>
    <row r="7" spans="1:16" x14ac:dyDescent="0.15">
      <c r="D7" s="5"/>
      <c r="E7" s="120" t="s">
        <v>58</v>
      </c>
      <c r="F7" s="7"/>
    </row>
    <row r="8" spans="1:16" x14ac:dyDescent="0.15">
      <c r="D8" s="5"/>
      <c r="E8" s="120" t="s">
        <v>62</v>
      </c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D9" s="5"/>
      <c r="E9" s="91" t="s">
        <v>63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ht="13.5" customHeight="1" x14ac:dyDescent="0.15">
      <c r="D10" s="5"/>
      <c r="E10" s="92" t="s">
        <v>44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F11" s="1"/>
    </row>
    <row r="12" spans="1:16" x14ac:dyDescent="0.15">
      <c r="D12" s="5"/>
      <c r="E12" s="120" t="s">
        <v>55</v>
      </c>
      <c r="F12" s="7"/>
    </row>
    <row r="13" spans="1:16" x14ac:dyDescent="0.15">
      <c r="D13" s="5"/>
      <c r="E13" s="120" t="s">
        <v>111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E15" s="122" t="s">
        <v>56</v>
      </c>
      <c r="F15" s="1"/>
    </row>
    <row r="16" spans="1:16" x14ac:dyDescent="0.15">
      <c r="E16" s="123" t="s">
        <v>57</v>
      </c>
      <c r="F16" s="1"/>
    </row>
    <row r="17" spans="1:18" x14ac:dyDescent="0.15">
      <c r="E17" s="31"/>
      <c r="F17" s="1"/>
    </row>
    <row r="18" spans="1:18" ht="26.1" customHeight="1" x14ac:dyDescent="0.15">
      <c r="D18" s="52"/>
      <c r="E18" s="188" t="s">
        <v>45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37"/>
      <c r="R18" s="37"/>
    </row>
    <row r="19" spans="1:18" ht="19.5" customHeight="1" x14ac:dyDescent="0.15">
      <c r="A19" s="64"/>
      <c r="B19" s="64"/>
      <c r="C19" s="125"/>
      <c r="D19" s="126"/>
      <c r="E19" s="49"/>
      <c r="F19" s="223"/>
      <c r="G19" s="224"/>
      <c r="H19" s="224"/>
      <c r="I19" s="224"/>
      <c r="J19" s="224"/>
      <c r="K19" s="224"/>
      <c r="L19" s="224"/>
      <c r="M19" s="224"/>
      <c r="N19" s="224"/>
      <c r="O19" s="224"/>
      <c r="P19" s="224"/>
    </row>
    <row r="20" spans="1:18" ht="27" customHeight="1" x14ac:dyDescent="0.15">
      <c r="C20" s="5" t="s">
        <v>36</v>
      </c>
      <c r="E20" s="40" t="s">
        <v>47</v>
      </c>
      <c r="F20" s="227" t="s">
        <v>59</v>
      </c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38"/>
      <c r="R20" s="38"/>
    </row>
    <row r="21" spans="1:18" ht="27" customHeight="1" x14ac:dyDescent="0.15">
      <c r="C21" s="5" t="s">
        <v>37</v>
      </c>
      <c r="E21" s="2" t="s">
        <v>48</v>
      </c>
      <c r="F21" s="227" t="s">
        <v>60</v>
      </c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38"/>
      <c r="R21" s="38"/>
    </row>
    <row r="22" spans="1:18" ht="27" customHeight="1" thickBot="1" x14ac:dyDescent="0.2">
      <c r="A22" s="66"/>
      <c r="B22" s="66"/>
      <c r="C22" s="5" t="s">
        <v>66</v>
      </c>
      <c r="E22" s="2" t="s">
        <v>18</v>
      </c>
      <c r="F22" s="241" t="s">
        <v>61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38"/>
      <c r="R22" s="38"/>
    </row>
    <row r="23" spans="1:18" ht="18.75" customHeight="1" thickBot="1" x14ac:dyDescent="0.2">
      <c r="A23" s="265" t="s">
        <v>73</v>
      </c>
      <c r="B23" s="266"/>
      <c r="C23" s="5" t="s">
        <v>38</v>
      </c>
      <c r="E23" s="2" t="s">
        <v>7</v>
      </c>
      <c r="F23" s="239">
        <v>2000101</v>
      </c>
      <c r="G23" s="240"/>
      <c r="H23" s="240"/>
      <c r="I23" s="240"/>
      <c r="J23" s="240"/>
      <c r="K23" s="240"/>
      <c r="L23" s="240"/>
      <c r="M23" s="240"/>
      <c r="N23" s="240"/>
      <c r="O23" s="240"/>
      <c r="P23" s="33"/>
      <c r="Q23" s="39"/>
      <c r="R23" s="39"/>
    </row>
    <row r="24" spans="1:18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67</v>
      </c>
      <c r="E24" s="2" t="s">
        <v>52</v>
      </c>
      <c r="F24" s="242" t="s">
        <v>64</v>
      </c>
      <c r="G24" s="242"/>
      <c r="H24" s="242"/>
      <c r="I24" s="242"/>
      <c r="J24" s="243"/>
      <c r="K24" s="243"/>
      <c r="L24" s="243"/>
      <c r="M24" s="243"/>
      <c r="N24" s="243"/>
      <c r="O24" s="243"/>
      <c r="P24" s="65"/>
    </row>
    <row r="25" spans="1:18" ht="15" customHeight="1" thickBot="1" x14ac:dyDescent="0.2">
      <c r="A25" s="111"/>
      <c r="B25" s="111"/>
      <c r="C25" s="127" t="s">
        <v>89</v>
      </c>
      <c r="D25" s="78" t="s">
        <v>90</v>
      </c>
      <c r="E25" s="2"/>
      <c r="G25" s="76"/>
      <c r="H25" s="76"/>
      <c r="I25" s="76"/>
      <c r="J25" s="87"/>
      <c r="K25" s="86"/>
      <c r="L25" s="76"/>
      <c r="M25" s="76"/>
      <c r="N25" s="76"/>
      <c r="O25" s="76"/>
      <c r="P25" s="77" t="s">
        <v>19</v>
      </c>
    </row>
    <row r="26" spans="1:18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42</v>
      </c>
      <c r="E26" s="248" t="s">
        <v>51</v>
      </c>
      <c r="F26" s="249"/>
      <c r="G26" s="114"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  <c r="R26"/>
    </row>
    <row r="27" spans="1:18" ht="15" customHeight="1" x14ac:dyDescent="0.15">
      <c r="A27" s="112"/>
      <c r="B27" s="111"/>
      <c r="C27" s="118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 t="shared" ref="P27:P33" si="1">SUM($G27:$O27)</f>
        <v>0</v>
      </c>
      <c r="R27"/>
    </row>
    <row r="28" spans="1:18" ht="15" customHeight="1" x14ac:dyDescent="0.15">
      <c r="A28" s="112"/>
      <c r="B28" s="111"/>
      <c r="C28" s="118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si="1"/>
        <v>0</v>
      </c>
      <c r="R28"/>
    </row>
    <row r="29" spans="1:18" ht="15" customHeight="1" x14ac:dyDescent="0.15">
      <c r="A29" s="47"/>
      <c r="B29" s="111"/>
      <c r="C29" s="118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  <c r="R29"/>
    </row>
    <row r="30" spans="1:18" ht="15" customHeight="1" x14ac:dyDescent="0.15">
      <c r="A30" s="112"/>
      <c r="B30" s="111"/>
      <c r="C30" s="118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  <c r="R30"/>
    </row>
    <row r="31" spans="1:18" ht="15" customHeight="1" x14ac:dyDescent="0.15">
      <c r="A31" s="112"/>
      <c r="B31" s="111"/>
      <c r="C31" s="118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 t="shared" si="1"/>
        <v>0</v>
      </c>
    </row>
    <row r="32" spans="1:18" ht="15" customHeight="1" x14ac:dyDescent="0.15">
      <c r="A32" s="112"/>
      <c r="B32" s="111"/>
      <c r="C32" s="118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12"/>
      <c r="B33" s="111"/>
      <c r="C33" s="118"/>
      <c r="D33" s="254"/>
      <c r="E33" s="228" t="s">
        <v>11</v>
      </c>
      <c r="F33" s="229"/>
      <c r="G33" s="19">
        <f>IFERROR(G32+G31,"")</f>
        <v>0</v>
      </c>
      <c r="H33" s="19">
        <f t="shared" ref="H33:O33" si="4">IFERROR(H32+H31,"")</f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 t="shared" si="1"/>
        <v>0</v>
      </c>
    </row>
    <row r="34" spans="1:16" ht="15" customHeight="1" x14ac:dyDescent="0.15">
      <c r="A34" s="112"/>
      <c r="B34" s="111"/>
      <c r="C34" s="118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C35" s="118"/>
      <c r="D35" s="254"/>
      <c r="E35" s="228" t="s">
        <v>13</v>
      </c>
      <c r="F35" s="229"/>
      <c r="G35" s="20">
        <f>IFERROR(G$33,"")</f>
        <v>0</v>
      </c>
      <c r="H35" s="20">
        <f t="shared" ref="H35:O35" si="5">IFERROR(H$33,"")</f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C36" s="118"/>
      <c r="D36" s="254"/>
      <c r="E36" s="244" t="s">
        <v>26</v>
      </c>
      <c r="F36" s="245"/>
      <c r="G36" s="134">
        <f>IFERROR(ROUNDDOWN(G35*G$39,0),"")</f>
        <v>0</v>
      </c>
      <c r="H36" s="134">
        <f t="shared" ref="H36:O36" si="6">IFERROR(ROUNDDOWN(H35*H$39,0),"")</f>
        <v>0</v>
      </c>
      <c r="I36" s="134">
        <f t="shared" si="6"/>
        <v>0</v>
      </c>
      <c r="J36" s="134">
        <f t="shared" si="6"/>
        <v>0</v>
      </c>
      <c r="K36" s="134">
        <f t="shared" si="6"/>
        <v>0</v>
      </c>
      <c r="L36" s="134">
        <f t="shared" si="6"/>
        <v>0</v>
      </c>
      <c r="M36" s="134">
        <f t="shared" si="6"/>
        <v>0</v>
      </c>
      <c r="N36" s="134">
        <f t="shared" si="6"/>
        <v>0</v>
      </c>
      <c r="O36" s="134">
        <f t="shared" si="6"/>
        <v>0</v>
      </c>
      <c r="P36" s="135">
        <f>SUM($G36:$O36)</f>
        <v>0</v>
      </c>
    </row>
    <row r="37" spans="1:16" ht="15" customHeight="1" thickBot="1" x14ac:dyDescent="0.2">
      <c r="A37" s="112"/>
      <c r="B37" s="111"/>
      <c r="C37" s="118"/>
      <c r="D37" s="255"/>
      <c r="E37" s="267" t="s">
        <v>15</v>
      </c>
      <c r="F37" s="268"/>
      <c r="G37" s="131">
        <f>IFERROR(G35+G36,"")</f>
        <v>0</v>
      </c>
      <c r="H37" s="132">
        <f t="shared" ref="H37:O37" si="7">IFERROR(H35+H36,"")</f>
        <v>0</v>
      </c>
      <c r="I37" s="132">
        <f t="shared" si="7"/>
        <v>0</v>
      </c>
      <c r="J37" s="132">
        <f t="shared" si="7"/>
        <v>0</v>
      </c>
      <c r="K37" s="132">
        <f t="shared" si="7"/>
        <v>0</v>
      </c>
      <c r="L37" s="132">
        <f t="shared" si="7"/>
        <v>0</v>
      </c>
      <c r="M37" s="132">
        <f t="shared" si="7"/>
        <v>0</v>
      </c>
      <c r="N37" s="132">
        <f t="shared" si="7"/>
        <v>0</v>
      </c>
      <c r="O37" s="132">
        <f t="shared" si="7"/>
        <v>0</v>
      </c>
      <c r="P37" s="133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9" t="s">
        <v>88</v>
      </c>
      <c r="D39" s="14"/>
      <c r="E39" s="85"/>
      <c r="F39" s="83" t="s">
        <v>39</v>
      </c>
      <c r="G39" s="107">
        <v>0.05</v>
      </c>
      <c r="H39" s="108">
        <v>0.08</v>
      </c>
      <c r="I39" s="108">
        <v>0.08</v>
      </c>
      <c r="J39" s="108">
        <v>0.08</v>
      </c>
      <c r="K39" s="108">
        <v>0.08</v>
      </c>
      <c r="L39" s="107">
        <f>$K$39</f>
        <v>0.08</v>
      </c>
      <c r="M39" s="107">
        <f t="shared" ref="M39:O39" si="8">$K$39</f>
        <v>0.08</v>
      </c>
      <c r="N39" s="107">
        <f t="shared" si="8"/>
        <v>0.08</v>
      </c>
      <c r="O39" s="107">
        <f t="shared" si="8"/>
        <v>0.08</v>
      </c>
      <c r="P39" s="4"/>
    </row>
    <row r="40" spans="1:16" ht="15" customHeight="1" x14ac:dyDescent="0.15">
      <c r="A40" s="112"/>
      <c r="B40" s="111"/>
      <c r="C40" s="118"/>
      <c r="D40" s="14"/>
      <c r="E40" s="225" t="str">
        <f>IF("１"=LEFT($A$23,1),IF(0.05=$K$39,"【５％経過措置対象課題】",""),IF("⑥"=LEFT($A$23,1),"課税条件未選択",""))</f>
        <v>課税条件未選択</v>
      </c>
      <c r="F40" s="226"/>
      <c r="G40" s="43"/>
      <c r="H40" s="43"/>
      <c r="I40" s="115"/>
      <c r="J40" s="46"/>
      <c r="K40" s="44"/>
      <c r="L40" s="44"/>
      <c r="M40" s="44"/>
      <c r="N40" s="124"/>
      <c r="O40" s="44"/>
    </row>
    <row r="41" spans="1:16" ht="30" customHeight="1" x14ac:dyDescent="0.15">
      <c r="A41" s="112"/>
      <c r="B41" s="111"/>
      <c r="C41" s="118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M41" si="9">IF(AND(G$38=ROUNDDOWN(G$38,3),G$38&lt;=0.1,G$38&lt;&gt;""),"","←←確認してください ")</f>
        <v/>
      </c>
      <c r="H41" s="53" t="str">
        <f>IF(AND(H$38=ROUNDDOWN(H$38,3),H$38&lt;=0.1,H$38&lt;&gt;""),"","←←確認してください ")</f>
        <v/>
      </c>
      <c r="I41" s="53" t="str">
        <f t="shared" si="9"/>
        <v/>
      </c>
      <c r="J41" s="53" t="str">
        <f t="shared" si="9"/>
        <v/>
      </c>
      <c r="K41" s="53" t="str">
        <f>IF(AND(K$38=ROUNDDOWN(K$38,3),K$38&lt;=0.1,K$38&lt;&gt;""),"","←←確認してください ")</f>
        <v/>
      </c>
      <c r="L41" s="53" t="str">
        <f t="shared" si="9"/>
        <v/>
      </c>
      <c r="M41" s="53" t="str">
        <f t="shared" si="9"/>
        <v/>
      </c>
      <c r="N41" s="53" t="str">
        <f>IF(AND(N$38=ROUNDDOWN(N$38,3),N$38&lt;=0.1,N$38&lt;&gt;""),"","←←確認してください ")</f>
        <v/>
      </c>
      <c r="O41" s="53" t="str">
        <f>IF(AND(O$38=ROUNDDOWN(O$38,3),O$38&lt;=0.1,O$38&lt;&gt;""),"","←←確認してください ")</f>
        <v/>
      </c>
    </row>
    <row r="42" spans="1:16" ht="15" customHeight="1" thickBot="1" x14ac:dyDescent="0.2">
      <c r="A42" s="112"/>
      <c r="B42" s="111"/>
      <c r="C42" s="127" t="s">
        <v>94</v>
      </c>
      <c r="D42" s="262" t="s">
        <v>91</v>
      </c>
      <c r="E42" s="262"/>
      <c r="G42" s="50"/>
      <c r="H42" s="50"/>
      <c r="I42" s="50"/>
      <c r="J42" s="86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" customHeight="1" x14ac:dyDescent="0.15">
      <c r="A44" s="113"/>
      <c r="B44" s="111"/>
      <c r="C44" s="118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C45" s="118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" customHeight="1" x14ac:dyDescent="0.15">
      <c r="A46" s="113"/>
      <c r="B46" s="111"/>
      <c r="C46" s="118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" customHeight="1" x14ac:dyDescent="0.15">
      <c r="A47" s="113"/>
      <c r="B47" s="111"/>
      <c r="C47" s="118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101">
        <f t="shared" si="11"/>
        <v>0</v>
      </c>
    </row>
    <row r="48" spans="1:16" ht="15" customHeight="1" x14ac:dyDescent="0.15">
      <c r="A48" s="113"/>
      <c r="B48" s="111"/>
      <c r="C48" s="118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" customHeight="1" x14ac:dyDescent="0.15">
      <c r="A49" s="113"/>
      <c r="B49" s="111"/>
      <c r="C49" s="118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3">IF(H$58="",ROUNDDOWN(H$48*H$55,0),"　率設定ｴﾗｰ")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" customHeight="1" x14ac:dyDescent="0.15">
      <c r="A50" s="113"/>
      <c r="B50" s="111"/>
      <c r="C50" s="118"/>
      <c r="D50" s="254"/>
      <c r="E50" s="228" t="s">
        <v>11</v>
      </c>
      <c r="F50" s="229"/>
      <c r="G50" s="19">
        <f>IFERROR(G49+G48,"")</f>
        <v>0</v>
      </c>
      <c r="H50" s="19">
        <f t="shared" ref="H50:O50" si="14">IFERROR(H49+H48,"")</f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100">
        <f>SUM($G50:$O50)</f>
        <v>0</v>
      </c>
    </row>
    <row r="51" spans="1:16" ht="15" customHeight="1" x14ac:dyDescent="0.15">
      <c r="A51" s="113"/>
      <c r="B51" s="111"/>
      <c r="C51" s="118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C52" s="118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C53" s="118"/>
      <c r="D53" s="254"/>
      <c r="E53" s="244" t="s">
        <v>27</v>
      </c>
      <c r="F53" s="245"/>
      <c r="G53" s="137">
        <f>IFERROR((ROUNDDOWN(G52*G$56/(1+G$56),0)),"")</f>
        <v>0</v>
      </c>
      <c r="H53" s="137">
        <f t="shared" ref="H53:O53" si="16">IFERROR((ROUNDDOWN(H52*H$56/(1+H$56),0)),"")</f>
        <v>0</v>
      </c>
      <c r="I53" s="137">
        <f t="shared" si="16"/>
        <v>0</v>
      </c>
      <c r="J53" s="137">
        <f t="shared" si="16"/>
        <v>0</v>
      </c>
      <c r="K53" s="137">
        <f t="shared" si="16"/>
        <v>0</v>
      </c>
      <c r="L53" s="137">
        <f t="shared" si="16"/>
        <v>0</v>
      </c>
      <c r="M53" s="137">
        <f t="shared" si="16"/>
        <v>0</v>
      </c>
      <c r="N53" s="137">
        <f t="shared" si="16"/>
        <v>0</v>
      </c>
      <c r="O53" s="137">
        <f t="shared" si="16"/>
        <v>0</v>
      </c>
      <c r="P53" s="135">
        <f>SUM($G53:$O53)</f>
        <v>0</v>
      </c>
    </row>
    <row r="54" spans="1:16" ht="15" customHeight="1" thickBot="1" x14ac:dyDescent="0.2">
      <c r="A54" s="113"/>
      <c r="B54" s="111"/>
      <c r="C54" s="118"/>
      <c r="D54" s="255"/>
      <c r="E54" s="263" t="s">
        <v>15</v>
      </c>
      <c r="F54" s="264"/>
      <c r="G54" s="131">
        <f t="shared" ref="G54:O54" si="17">G$52</f>
        <v>0</v>
      </c>
      <c r="H54" s="136">
        <f t="shared" si="17"/>
        <v>0</v>
      </c>
      <c r="I54" s="136">
        <f t="shared" si="17"/>
        <v>0</v>
      </c>
      <c r="J54" s="136">
        <f t="shared" si="17"/>
        <v>0</v>
      </c>
      <c r="K54" s="136">
        <f t="shared" si="17"/>
        <v>0</v>
      </c>
      <c r="L54" s="136">
        <f t="shared" si="17"/>
        <v>0</v>
      </c>
      <c r="M54" s="136">
        <f t="shared" si="17"/>
        <v>0</v>
      </c>
      <c r="N54" s="136">
        <f t="shared" si="17"/>
        <v>0</v>
      </c>
      <c r="O54" s="136">
        <f t="shared" si="17"/>
        <v>0</v>
      </c>
      <c r="P54" s="42">
        <f t="shared" ref="P54" si="18">SUM($G54:$O54)</f>
        <v>0</v>
      </c>
    </row>
    <row r="55" spans="1:16" ht="15" customHeight="1" x14ac:dyDescent="0.15">
      <c r="A55" s="113"/>
      <c r="B55" s="111"/>
      <c r="C55" s="118" t="s">
        <v>110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9" t="s">
        <v>95</v>
      </c>
      <c r="D56" s="14"/>
      <c r="E56" s="238" t="s">
        <v>0</v>
      </c>
      <c r="F56" s="238"/>
      <c r="G56" s="107">
        <f t="shared" ref="G56" si="19">G$39</f>
        <v>0.05</v>
      </c>
      <c r="H56" s="108">
        <v>0.08</v>
      </c>
      <c r="I56" s="108">
        <v>0.08</v>
      </c>
      <c r="J56" s="108">
        <v>0.08</v>
      </c>
      <c r="K56" s="108">
        <v>0.08</v>
      </c>
      <c r="L56" s="107">
        <f>$K$56</f>
        <v>0.08</v>
      </c>
      <c r="M56" s="107">
        <f t="shared" ref="M56:O56" si="20">$K$56</f>
        <v>0.08</v>
      </c>
      <c r="N56" s="107">
        <f t="shared" si="20"/>
        <v>0.08</v>
      </c>
      <c r="O56" s="107">
        <f t="shared" si="20"/>
        <v>0.08</v>
      </c>
      <c r="P56" s="4"/>
    </row>
    <row r="57" spans="1:16" ht="15" customHeight="1" x14ac:dyDescent="0.15">
      <c r="A57" s="113"/>
      <c r="B57" s="111"/>
      <c r="C57" s="118"/>
      <c r="D57" s="14"/>
      <c r="E57" s="225" t="str">
        <f>IF("２"=LEFT($A$23,1),IF(0.05=$K$56,"【５％経過措置対象課題】",""),IF("⑥"=LEFT($A$23,1),"課税条件未選択",""))</f>
        <v>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</row>
    <row r="58" spans="1:16" ht="30" customHeight="1" x14ac:dyDescent="0.15">
      <c r="A58" s="113"/>
      <c r="B58" s="111"/>
      <c r="C58" s="118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1">IF(AND(G$55=ROUNDDOWN(G$55,3),G$55&lt;=0.1,G$55&lt;&gt;""),"","←←確認してください ")</f>
        <v/>
      </c>
      <c r="H58" s="53" t="str">
        <f t="shared" si="21"/>
        <v/>
      </c>
      <c r="I58" s="53" t="str">
        <f t="shared" si="21"/>
        <v/>
      </c>
      <c r="J58" s="53" t="str">
        <f t="shared" si="21"/>
        <v/>
      </c>
      <c r="K58" s="53" t="str">
        <f t="shared" si="21"/>
        <v/>
      </c>
      <c r="L58" s="53" t="str">
        <f t="shared" si="21"/>
        <v/>
      </c>
      <c r="M58" s="53" t="str">
        <f t="shared" si="21"/>
        <v/>
      </c>
      <c r="N58" s="53" t="str">
        <f t="shared" si="21"/>
        <v/>
      </c>
      <c r="O58" s="53" t="str">
        <f t="shared" si="21"/>
        <v/>
      </c>
    </row>
    <row r="59" spans="1:16" ht="15" customHeight="1" thickBot="1" x14ac:dyDescent="0.2">
      <c r="A59" s="113"/>
      <c r="B59" s="111"/>
      <c r="C59" s="127" t="s">
        <v>89</v>
      </c>
      <c r="D59" s="12" t="s">
        <v>92</v>
      </c>
      <c r="E59" s="49"/>
      <c r="G59" s="50"/>
      <c r="H59" s="50"/>
      <c r="I59" s="50"/>
      <c r="J59" s="86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2">H$26</f>
        <v>26</v>
      </c>
      <c r="I60" s="114">
        <f t="shared" si="22"/>
        <v>27</v>
      </c>
      <c r="J60" s="114">
        <f t="shared" si="22"/>
        <v>28</v>
      </c>
      <c r="K60" s="114">
        <f t="shared" si="22"/>
        <v>29</v>
      </c>
      <c r="L60" s="114">
        <f t="shared" si="22"/>
        <v>30</v>
      </c>
      <c r="M60" s="114">
        <f t="shared" si="22"/>
        <v>31</v>
      </c>
      <c r="N60" s="114">
        <f t="shared" si="22"/>
        <v>32</v>
      </c>
      <c r="O60" s="114">
        <f t="shared" si="22"/>
        <v>33</v>
      </c>
      <c r="P60" s="17" t="s">
        <v>16</v>
      </c>
    </row>
    <row r="61" spans="1:16" ht="15" customHeight="1" x14ac:dyDescent="0.15">
      <c r="A61" s="82"/>
      <c r="B61" s="82"/>
      <c r="C61" s="8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51"/>
      <c r="B62" s="111"/>
      <c r="C62" s="118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C63" s="118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C64" s="118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C65" s="118"/>
      <c r="D65" s="254"/>
      <c r="E65" s="228" t="s">
        <v>8</v>
      </c>
      <c r="F65" s="229"/>
      <c r="G65" s="19">
        <f t="shared" ref="G65:O65" si="23">SUM(G$61:G$64)</f>
        <v>0</v>
      </c>
      <c r="H65" s="16">
        <f t="shared" si="23"/>
        <v>0</v>
      </c>
      <c r="I65" s="16">
        <f t="shared" si="23"/>
        <v>0</v>
      </c>
      <c r="J65" s="16">
        <f t="shared" si="23"/>
        <v>0</v>
      </c>
      <c r="K65" s="16">
        <f t="shared" si="23"/>
        <v>0</v>
      </c>
      <c r="L65" s="16">
        <f t="shared" si="23"/>
        <v>0</v>
      </c>
      <c r="M65" s="16">
        <f t="shared" si="23"/>
        <v>0</v>
      </c>
      <c r="N65" s="16">
        <f t="shared" si="23"/>
        <v>0</v>
      </c>
      <c r="O65" s="16">
        <f t="shared" si="23"/>
        <v>0</v>
      </c>
      <c r="P65" s="102"/>
    </row>
    <row r="66" spans="1:16" ht="15" customHeight="1" x14ac:dyDescent="0.15">
      <c r="A66" s="112"/>
      <c r="B66" s="111"/>
      <c r="C66" s="118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4">IF(H$75="",ROUNDDOWN(H$65*H$72,0),"　率設定ｴﾗｰ")</f>
        <v>0</v>
      </c>
      <c r="I66" s="9">
        <f t="shared" si="24"/>
        <v>0</v>
      </c>
      <c r="J66" s="9">
        <f t="shared" si="24"/>
        <v>0</v>
      </c>
      <c r="K66" s="9">
        <f t="shared" si="24"/>
        <v>0</v>
      </c>
      <c r="L66" s="9">
        <f t="shared" si="24"/>
        <v>0</v>
      </c>
      <c r="M66" s="9">
        <f t="shared" si="24"/>
        <v>0</v>
      </c>
      <c r="N66" s="9">
        <f t="shared" si="24"/>
        <v>0</v>
      </c>
      <c r="O66" s="9">
        <f t="shared" si="24"/>
        <v>0</v>
      </c>
      <c r="P66" s="102"/>
    </row>
    <row r="67" spans="1:16" ht="15" customHeight="1" x14ac:dyDescent="0.15">
      <c r="A67" s="112"/>
      <c r="B67" s="111"/>
      <c r="C67" s="118"/>
      <c r="D67" s="254"/>
      <c r="E67" s="228" t="s">
        <v>11</v>
      </c>
      <c r="F67" s="229"/>
      <c r="G67" s="19">
        <f t="shared" ref="G67:O67" si="25">IFERROR(G66+G65,"")</f>
        <v>0</v>
      </c>
      <c r="H67" s="19">
        <f t="shared" si="25"/>
        <v>0</v>
      </c>
      <c r="I67" s="19">
        <f t="shared" si="25"/>
        <v>0</v>
      </c>
      <c r="J67" s="19">
        <f t="shared" si="25"/>
        <v>0</v>
      </c>
      <c r="K67" s="19">
        <f t="shared" si="25"/>
        <v>0</v>
      </c>
      <c r="L67" s="19">
        <f t="shared" si="25"/>
        <v>0</v>
      </c>
      <c r="M67" s="19">
        <f t="shared" si="25"/>
        <v>0</v>
      </c>
      <c r="N67" s="19">
        <f t="shared" si="25"/>
        <v>0</v>
      </c>
      <c r="O67" s="19">
        <f t="shared" si="25"/>
        <v>0</v>
      </c>
      <c r="P67" s="102"/>
    </row>
    <row r="68" spans="1:16" ht="15" customHeight="1" x14ac:dyDescent="0.15">
      <c r="A68" s="112"/>
      <c r="B68" s="111"/>
      <c r="C68" s="118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C69" s="118"/>
      <c r="D69" s="254"/>
      <c r="E69" s="228" t="s">
        <v>13</v>
      </c>
      <c r="F69" s="229"/>
      <c r="G69" s="20">
        <f t="shared" ref="G69:O69" si="26">IFERROR(G$67,"")</f>
        <v>0</v>
      </c>
      <c r="H69" s="20">
        <f t="shared" si="26"/>
        <v>0</v>
      </c>
      <c r="I69" s="20">
        <f t="shared" si="26"/>
        <v>0</v>
      </c>
      <c r="J69" s="20">
        <f t="shared" si="26"/>
        <v>0</v>
      </c>
      <c r="K69" s="20">
        <f t="shared" si="26"/>
        <v>0</v>
      </c>
      <c r="L69" s="20">
        <f t="shared" si="26"/>
        <v>0</v>
      </c>
      <c r="M69" s="20">
        <f t="shared" si="26"/>
        <v>0</v>
      </c>
      <c r="N69" s="20">
        <f t="shared" si="26"/>
        <v>0</v>
      </c>
      <c r="O69" s="20">
        <f t="shared" si="26"/>
        <v>0</v>
      </c>
      <c r="P69" s="102"/>
    </row>
    <row r="70" spans="1:16" ht="30" customHeight="1" thickBot="1" x14ac:dyDescent="0.2">
      <c r="A70" s="112"/>
      <c r="B70" s="111"/>
      <c r="C70" s="118"/>
      <c r="D70" s="254"/>
      <c r="E70" s="244" t="s">
        <v>28</v>
      </c>
      <c r="F70" s="245"/>
      <c r="G70" s="138">
        <f>IFERROR(ROUNDDOWN(G69*G$73,0),"")</f>
        <v>0</v>
      </c>
      <c r="H70" s="138">
        <f>IFERROR(ROUNDDOWN(H69*H$73,0),"")</f>
        <v>0</v>
      </c>
      <c r="I70" s="138">
        <f>IFERROR(ROUNDDOWN(I69*I$73,0),"")</f>
        <v>0</v>
      </c>
      <c r="J70" s="138">
        <f>IFERROR(ROUNDDOWN(J69*J$73,0),"")</f>
        <v>0</v>
      </c>
      <c r="K70" s="139">
        <f>IFERROR((ROUNDDOWN(K69*K$73/(1+K$73),0)),"")</f>
        <v>0</v>
      </c>
      <c r="L70" s="139">
        <f>IFERROR((ROUNDDOWN(L69*L$73/(1+L$73),0)),"")</f>
        <v>0</v>
      </c>
      <c r="M70" s="139">
        <f>IFERROR((ROUNDDOWN(M69*M$73/(1+M$73),0)),"")</f>
        <v>0</v>
      </c>
      <c r="N70" s="139">
        <f>IFERROR((ROUNDDOWN(N69*N$73/(1+N$73),0)),"")</f>
        <v>0</v>
      </c>
      <c r="O70" s="139">
        <f>IFERROR((ROUNDDOWN(O69*O$73/(1+O$73),0)),"")</f>
        <v>0</v>
      </c>
      <c r="P70" s="135">
        <f>SUM($G70:$O70)</f>
        <v>0</v>
      </c>
    </row>
    <row r="71" spans="1:16" ht="15" customHeight="1" thickBot="1" x14ac:dyDescent="0.2">
      <c r="A71" s="112"/>
      <c r="B71" s="111"/>
      <c r="C71" s="118"/>
      <c r="D71" s="255"/>
      <c r="E71" s="267" t="s">
        <v>15</v>
      </c>
      <c r="F71" s="268"/>
      <c r="G71" s="131">
        <f>IFERROR(G69+G70,"")</f>
        <v>0</v>
      </c>
      <c r="H71" s="132">
        <f>IFERROR(H69+H70,"")</f>
        <v>0</v>
      </c>
      <c r="I71" s="132">
        <f>IFERROR(I69+I70,"")</f>
        <v>0</v>
      </c>
      <c r="J71" s="132">
        <f>IFERROR(J69+J70,"")</f>
        <v>0</v>
      </c>
      <c r="K71" s="136">
        <f>IFERROR(K$69,"")</f>
        <v>0</v>
      </c>
      <c r="L71" s="136">
        <f>IFERROR(L$69,"")</f>
        <v>0</v>
      </c>
      <c r="M71" s="136">
        <f>IFERROR(M$69,"")</f>
        <v>0</v>
      </c>
      <c r="N71" s="136">
        <f>IFERROR(N$69,"")</f>
        <v>0</v>
      </c>
      <c r="O71" s="136">
        <f>IFERROR(O$69,"")</f>
        <v>0</v>
      </c>
      <c r="P71" s="133">
        <f t="shared" ref="P71" si="27">SUM($G71:$O71)</f>
        <v>0</v>
      </c>
    </row>
    <row r="72" spans="1:16" ht="15" customHeight="1" x14ac:dyDescent="0.15">
      <c r="A72" s="112"/>
      <c r="B72" s="111"/>
      <c r="C72" s="118" t="s">
        <v>110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9" t="s">
        <v>88</v>
      </c>
      <c r="D73" s="14"/>
      <c r="E73" s="238" t="s">
        <v>0</v>
      </c>
      <c r="F73" s="238"/>
      <c r="G73" s="107">
        <f t="shared" ref="G73" si="28">G$39</f>
        <v>0.05</v>
      </c>
      <c r="H73" s="108">
        <v>0.08</v>
      </c>
      <c r="I73" s="108">
        <v>0.08</v>
      </c>
      <c r="J73" s="108">
        <v>0.08</v>
      </c>
      <c r="K73" s="108">
        <v>0.08</v>
      </c>
      <c r="L73" s="107">
        <f>$K$73</f>
        <v>0.08</v>
      </c>
      <c r="M73" s="107">
        <f t="shared" ref="M73:O73" si="29">$K$73</f>
        <v>0.08</v>
      </c>
      <c r="N73" s="107">
        <f t="shared" si="29"/>
        <v>0.08</v>
      </c>
      <c r="O73" s="107">
        <f t="shared" si="29"/>
        <v>0.08</v>
      </c>
      <c r="P73" s="4"/>
    </row>
    <row r="74" spans="1:16" ht="15" customHeight="1" x14ac:dyDescent="0.15">
      <c r="A74" s="112"/>
      <c r="B74" s="111"/>
      <c r="C74" s="118"/>
      <c r="D74" s="14"/>
      <c r="E74" s="225" t="str">
        <f>IF("３"=LEFT($A$23,1),IF(0.05=$K$73,"【５％経過措置対象課題】",""),IF("⑥"=LEFT($A$23,1),"課税条件未選択",""))</f>
        <v>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</row>
    <row r="75" spans="1:16" ht="30" customHeight="1" x14ac:dyDescent="0.15">
      <c r="A75" s="112"/>
      <c r="B75" s="111"/>
      <c r="C75" s="118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30">IF(AND(G$72=ROUNDDOWN(G$72,3),G$72&lt;=0.1,G$72&lt;&gt;""),"","←←確認してください ")</f>
        <v/>
      </c>
      <c r="H75" s="53" t="str">
        <f t="shared" si="30"/>
        <v/>
      </c>
      <c r="I75" s="53" t="str">
        <f t="shared" si="30"/>
        <v/>
      </c>
      <c r="J75" s="53" t="str">
        <f t="shared" si="30"/>
        <v/>
      </c>
      <c r="K75" s="53" t="str">
        <f t="shared" si="30"/>
        <v/>
      </c>
      <c r="L75" s="53" t="str">
        <f t="shared" si="30"/>
        <v/>
      </c>
      <c r="M75" s="53" t="str">
        <f t="shared" si="30"/>
        <v/>
      </c>
      <c r="N75" s="53" t="str">
        <f t="shared" si="30"/>
        <v/>
      </c>
      <c r="O75" s="53" t="str">
        <f t="shared" si="30"/>
        <v/>
      </c>
    </row>
    <row r="76" spans="1:16" ht="15" customHeight="1" thickBot="1" x14ac:dyDescent="0.2">
      <c r="A76" s="112"/>
      <c r="B76" s="111"/>
      <c r="C76" s="127" t="s">
        <v>96</v>
      </c>
      <c r="D76" s="12" t="s">
        <v>93</v>
      </c>
      <c r="E76" s="49"/>
      <c r="G76" s="50"/>
      <c r="H76" s="50"/>
      <c r="I76" s="50"/>
      <c r="J76" s="86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31">H$26</f>
        <v>26</v>
      </c>
      <c r="I77" s="114">
        <f t="shared" si="31"/>
        <v>27</v>
      </c>
      <c r="J77" s="114">
        <f t="shared" si="31"/>
        <v>28</v>
      </c>
      <c r="K77" s="114">
        <f t="shared" si="31"/>
        <v>29</v>
      </c>
      <c r="L77" s="114">
        <f t="shared" si="31"/>
        <v>30</v>
      </c>
      <c r="M77" s="114">
        <f t="shared" si="31"/>
        <v>31</v>
      </c>
      <c r="N77" s="114">
        <f t="shared" si="31"/>
        <v>32</v>
      </c>
      <c r="O77" s="114">
        <f t="shared" si="31"/>
        <v>33</v>
      </c>
      <c r="P77" s="17" t="s">
        <v>16</v>
      </c>
    </row>
    <row r="78" spans="1:16" ht="15" customHeight="1" x14ac:dyDescent="0.15">
      <c r="A78" s="51"/>
      <c r="B78" s="111"/>
      <c r="C78" s="118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51"/>
      <c r="B79" s="5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C80" s="118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C81" s="118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C82" s="118"/>
      <c r="D82" s="254"/>
      <c r="E82" s="228" t="s">
        <v>8</v>
      </c>
      <c r="F82" s="229"/>
      <c r="G82" s="19">
        <f t="shared" ref="G82:O82" si="32">SUM(G$78:G$81)</f>
        <v>0</v>
      </c>
      <c r="H82" s="16">
        <f t="shared" si="32"/>
        <v>0</v>
      </c>
      <c r="I82" s="16">
        <f t="shared" si="32"/>
        <v>0</v>
      </c>
      <c r="J82" s="16">
        <f t="shared" si="32"/>
        <v>0</v>
      </c>
      <c r="K82" s="16">
        <f t="shared" si="32"/>
        <v>0</v>
      </c>
      <c r="L82" s="16">
        <f t="shared" si="32"/>
        <v>0</v>
      </c>
      <c r="M82" s="16">
        <f t="shared" si="32"/>
        <v>0</v>
      </c>
      <c r="N82" s="16">
        <f t="shared" si="32"/>
        <v>0</v>
      </c>
      <c r="O82" s="16">
        <f t="shared" si="32"/>
        <v>0</v>
      </c>
      <c r="P82" s="102"/>
    </row>
    <row r="83" spans="1:16" ht="15" customHeight="1" x14ac:dyDescent="0.15">
      <c r="A83" s="112"/>
      <c r="B83" s="111"/>
      <c r="C83" s="118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33">IF(H$92="",ROUNDDOWN(H$82*H$89,0),"　率設定ｴﾗｰ")</f>
        <v>0</v>
      </c>
      <c r="I83" s="9">
        <f t="shared" si="33"/>
        <v>0</v>
      </c>
      <c r="J83" s="9">
        <f t="shared" si="33"/>
        <v>0</v>
      </c>
      <c r="K83" s="9">
        <f t="shared" si="33"/>
        <v>0</v>
      </c>
      <c r="L83" s="9">
        <f t="shared" si="33"/>
        <v>0</v>
      </c>
      <c r="M83" s="9">
        <f t="shared" si="33"/>
        <v>0</v>
      </c>
      <c r="N83" s="9">
        <f t="shared" si="33"/>
        <v>0</v>
      </c>
      <c r="O83" s="9">
        <f t="shared" si="33"/>
        <v>0</v>
      </c>
      <c r="P83" s="102"/>
    </row>
    <row r="84" spans="1:16" ht="15" customHeight="1" x14ac:dyDescent="0.15">
      <c r="A84" s="112"/>
      <c r="B84" s="111"/>
      <c r="C84" s="118"/>
      <c r="D84" s="254"/>
      <c r="E84" s="228" t="s">
        <v>11</v>
      </c>
      <c r="F84" s="229"/>
      <c r="G84" s="19">
        <f t="shared" ref="G84:O84" si="34">IFERROR(G83+G82,"")</f>
        <v>0</v>
      </c>
      <c r="H84" s="19">
        <f t="shared" si="34"/>
        <v>0</v>
      </c>
      <c r="I84" s="19">
        <f t="shared" si="34"/>
        <v>0</v>
      </c>
      <c r="J84" s="19">
        <f t="shared" si="34"/>
        <v>0</v>
      </c>
      <c r="K84" s="19">
        <f t="shared" si="34"/>
        <v>0</v>
      </c>
      <c r="L84" s="19">
        <f t="shared" si="34"/>
        <v>0</v>
      </c>
      <c r="M84" s="19">
        <f t="shared" si="34"/>
        <v>0</v>
      </c>
      <c r="N84" s="19">
        <f t="shared" si="34"/>
        <v>0</v>
      </c>
      <c r="O84" s="19">
        <f t="shared" si="34"/>
        <v>0</v>
      </c>
      <c r="P84" s="102"/>
    </row>
    <row r="85" spans="1:16" ht="15" customHeight="1" x14ac:dyDescent="0.15">
      <c r="A85" s="112"/>
      <c r="B85" s="111"/>
      <c r="C85" s="118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C86" s="118"/>
      <c r="D86" s="254"/>
      <c r="E86" s="228" t="s">
        <v>13</v>
      </c>
      <c r="F86" s="229"/>
      <c r="G86" s="20">
        <f t="shared" ref="G86:O86" si="35">IFERROR(G$84,"")</f>
        <v>0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102"/>
    </row>
    <row r="87" spans="1:16" ht="30" customHeight="1" thickBot="1" x14ac:dyDescent="0.2">
      <c r="A87" s="112"/>
      <c r="B87" s="111"/>
      <c r="C87" s="118"/>
      <c r="D87" s="254"/>
      <c r="E87" s="244" t="s">
        <v>28</v>
      </c>
      <c r="F87" s="245"/>
      <c r="G87" s="139">
        <f>IFERROR((ROUNDDOWN(G86*G$90/(1+G$90),0)),"")</f>
        <v>0</v>
      </c>
      <c r="H87" s="139">
        <f>IFERROR((ROUNDDOWN(H86*H$90/(1+H$90),0)),"")</f>
        <v>0</v>
      </c>
      <c r="I87" s="139">
        <f>IFERROR((ROUNDDOWN(I86*I$90/(1+I$90),0)),"")</f>
        <v>0</v>
      </c>
      <c r="J87" s="139">
        <f>IFERROR((ROUNDDOWN(J86*J$90/(1+J$90),0)),"")</f>
        <v>0</v>
      </c>
      <c r="K87" s="138">
        <f>IFERROR(ROUNDDOWN(K86*K$90,0),"")</f>
        <v>0</v>
      </c>
      <c r="L87" s="138">
        <f>IFERROR(ROUNDDOWN(L86*L$90,0),"")</f>
        <v>0</v>
      </c>
      <c r="M87" s="138">
        <f>IFERROR(ROUNDDOWN(M86*M$90,0),"")</f>
        <v>0</v>
      </c>
      <c r="N87" s="138">
        <f>IFERROR(ROUNDDOWN(N86*N$90,0),"")</f>
        <v>0</v>
      </c>
      <c r="O87" s="138">
        <f>IFERROR(ROUNDDOWN(O86*O$90,0),"")</f>
        <v>0</v>
      </c>
      <c r="P87" s="135">
        <f t="shared" ref="P87:P88" si="36">SUM($G87:$O87)</f>
        <v>0</v>
      </c>
    </row>
    <row r="88" spans="1:16" ht="15" customHeight="1" thickBot="1" x14ac:dyDescent="0.2">
      <c r="A88" s="112"/>
      <c r="B88" s="111"/>
      <c r="C88" s="118"/>
      <c r="D88" s="255"/>
      <c r="E88" s="267" t="s">
        <v>15</v>
      </c>
      <c r="F88" s="268"/>
      <c r="G88" s="131">
        <f>IFERROR(G$86,"")</f>
        <v>0</v>
      </c>
      <c r="H88" s="132">
        <f>IFERROR(H$86,"")</f>
        <v>0</v>
      </c>
      <c r="I88" s="132">
        <f>IFERROR(I$86,"")</f>
        <v>0</v>
      </c>
      <c r="J88" s="132">
        <f>IFERROR(J$86,"")</f>
        <v>0</v>
      </c>
      <c r="K88" s="132">
        <f>IFERROR(K86+K87,"")</f>
        <v>0</v>
      </c>
      <c r="L88" s="132">
        <f>IFERROR(L86+L87,"")</f>
        <v>0</v>
      </c>
      <c r="M88" s="132">
        <f>IFERROR(M86+M87,"")</f>
        <v>0</v>
      </c>
      <c r="N88" s="132">
        <f>IFERROR(N86+N87,"")</f>
        <v>0</v>
      </c>
      <c r="O88" s="132">
        <f>IFERROR(O86+O87,"")</f>
        <v>0</v>
      </c>
      <c r="P88" s="133">
        <f t="shared" si="36"/>
        <v>0</v>
      </c>
    </row>
    <row r="89" spans="1:16" ht="15" customHeight="1" x14ac:dyDescent="0.15">
      <c r="A89" s="112"/>
      <c r="B89" s="111"/>
      <c r="C89" s="118" t="s">
        <v>110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9" t="s">
        <v>97</v>
      </c>
      <c r="D90" s="14"/>
      <c r="E90" s="234" t="s">
        <v>0</v>
      </c>
      <c r="F90" s="235"/>
      <c r="G90" s="107">
        <f t="shared" ref="G90" si="37">G$39</f>
        <v>0.05</v>
      </c>
      <c r="H90" s="108">
        <v>0.08</v>
      </c>
      <c r="I90" s="108">
        <v>0.08</v>
      </c>
      <c r="J90" s="108">
        <v>0.08</v>
      </c>
      <c r="K90" s="108">
        <v>0.08</v>
      </c>
      <c r="L90" s="107">
        <f>$K$90</f>
        <v>0.08</v>
      </c>
      <c r="M90" s="107">
        <f t="shared" ref="M90:O90" si="38">$K$90</f>
        <v>0.08</v>
      </c>
      <c r="N90" s="107">
        <f t="shared" si="38"/>
        <v>0.08</v>
      </c>
      <c r="O90" s="107">
        <f t="shared" si="38"/>
        <v>0.08</v>
      </c>
      <c r="P90" s="4"/>
    </row>
    <row r="91" spans="1:16" ht="15" customHeight="1" x14ac:dyDescent="0.15">
      <c r="A91" s="111"/>
      <c r="B91" s="111"/>
      <c r="C91" s="118"/>
      <c r="D91" s="14"/>
      <c r="E91" s="225" t="str">
        <f>IF("４"=LEFT($A$23,1),IF(0.05=$K$90,"【５％経過措置対象課題】",""),IF("⑥"=LEFT($A$23,1),"課税条件未選択",""))</f>
        <v>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</row>
    <row r="92" spans="1:16" ht="30" customHeight="1" x14ac:dyDescent="0.15">
      <c r="A92" s="111"/>
      <c r="B92" s="51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9">IF(AND(G$89=ROUNDDOWN(G$89,3),G$89&lt;=0.1,G$89&lt;&gt;""),"","←←確認してください ")</f>
        <v/>
      </c>
      <c r="H92" s="53" t="str">
        <f t="shared" si="39"/>
        <v/>
      </c>
      <c r="I92" s="53" t="str">
        <f t="shared" si="39"/>
        <v/>
      </c>
      <c r="J92" s="53" t="str">
        <f t="shared" si="39"/>
        <v/>
      </c>
      <c r="K92" s="53" t="str">
        <f t="shared" si="39"/>
        <v/>
      </c>
      <c r="L92" s="53" t="str">
        <f t="shared" si="39"/>
        <v/>
      </c>
      <c r="M92" s="53" t="str">
        <f t="shared" si="39"/>
        <v/>
      </c>
      <c r="N92" s="53" t="str">
        <f t="shared" si="39"/>
        <v/>
      </c>
      <c r="O92" s="53" t="str">
        <f t="shared" si="39"/>
        <v/>
      </c>
    </row>
    <row r="93" spans="1:16" ht="15" customHeight="1" x14ac:dyDescent="0.15">
      <c r="A93"/>
    </row>
    <row r="94" spans="1:16" ht="14.25" x14ac:dyDescent="0.15">
      <c r="A94" s="47"/>
    </row>
    <row r="95" spans="1:16" x14ac:dyDescent="0.15">
      <c r="A95"/>
    </row>
    <row r="96" spans="1:16" ht="14.25" x14ac:dyDescent="0.15">
      <c r="A96" s="48"/>
    </row>
    <row r="97" spans="1:1" x14ac:dyDescent="0.15">
      <c r="A97"/>
    </row>
    <row r="98" spans="1:1" x14ac:dyDescent="0.15">
      <c r="A98"/>
    </row>
    <row r="99" spans="1:1" x14ac:dyDescent="0.15">
      <c r="A99"/>
    </row>
    <row r="100" spans="1:1" x14ac:dyDescent="0.15">
      <c r="A100"/>
    </row>
    <row r="101" spans="1:1" x14ac:dyDescent="0.15">
      <c r="A101"/>
    </row>
    <row r="102" spans="1:1" x14ac:dyDescent="0.15">
      <c r="A102"/>
    </row>
    <row r="103" spans="1:1" x14ac:dyDescent="0.15">
      <c r="A103"/>
    </row>
    <row r="104" spans="1:1" x14ac:dyDescent="0.15">
      <c r="A104"/>
    </row>
    <row r="105" spans="1:1" x14ac:dyDescent="0.15">
      <c r="A105"/>
    </row>
  </sheetData>
  <sheetProtection algorithmName="SHA-512" hashValue="3j2LnOXpV+OrgaOU+xO9A4T9Txdt0xZb/8kzUPGHZrGC42snq3UnFkUhM9PjO+Dab/8UqKvvaNsXHBehVnHHhw==" saltValue="bWxyuRB2RlDKNVYgBH3TKg==" spinCount="100000" sheet="1" formatCells="0" formatColumns="0"/>
  <protectedRanges>
    <protectedRange sqref="G27:O30 G44:O47 G55:O55 G72:O72 G89:O89 G61:O64 G78:O81 G38:O38" name="範囲6"/>
    <protectedRange sqref="F23:F24" name="範囲4"/>
    <protectedRange sqref="A23" name="範囲3"/>
    <protectedRange sqref="F20:P22" name="範囲2"/>
  </protectedRanges>
  <mergeCells count="81">
    <mergeCell ref="A23:B23"/>
    <mergeCell ref="E92:F92"/>
    <mergeCell ref="E37:F37"/>
    <mergeCell ref="E69:F69"/>
    <mergeCell ref="A60:B60"/>
    <mergeCell ref="E84:F84"/>
    <mergeCell ref="E68:F68"/>
    <mergeCell ref="E65:F65"/>
    <mergeCell ref="E89:F89"/>
    <mergeCell ref="E80:F80"/>
    <mergeCell ref="A26:B26"/>
    <mergeCell ref="E88:F88"/>
    <mergeCell ref="E71:F71"/>
    <mergeCell ref="E43:F43"/>
    <mergeCell ref="A77:B77"/>
    <mergeCell ref="E28:F28"/>
    <mergeCell ref="E77:F77"/>
    <mergeCell ref="E50:F50"/>
    <mergeCell ref="E51:F51"/>
    <mergeCell ref="E61:F61"/>
    <mergeCell ref="E66:F66"/>
    <mergeCell ref="E54:F54"/>
    <mergeCell ref="D78:D88"/>
    <mergeCell ref="E78:F78"/>
    <mergeCell ref="E87:F87"/>
    <mergeCell ref="E41:F41"/>
    <mergeCell ref="E45:F45"/>
    <mergeCell ref="E44:F44"/>
    <mergeCell ref="E57:F57"/>
    <mergeCell ref="E63:F63"/>
    <mergeCell ref="E58:F58"/>
    <mergeCell ref="E47:F47"/>
    <mergeCell ref="E83:F83"/>
    <mergeCell ref="E81:F81"/>
    <mergeCell ref="E82:F82"/>
    <mergeCell ref="E72:F72"/>
    <mergeCell ref="E79:F79"/>
    <mergeCell ref="D42:E42"/>
    <mergeCell ref="A24:B24"/>
    <mergeCell ref="E60:F60"/>
    <mergeCell ref="D61:D71"/>
    <mergeCell ref="E75:F75"/>
    <mergeCell ref="E70:F70"/>
    <mergeCell ref="E73:F73"/>
    <mergeCell ref="D44:D54"/>
    <mergeCell ref="E52:F52"/>
    <mergeCell ref="E36:F36"/>
    <mergeCell ref="A43:B43"/>
    <mergeCell ref="E64:F64"/>
    <mergeCell ref="E62:F62"/>
    <mergeCell ref="E27:F27"/>
    <mergeCell ref="D27:D37"/>
    <mergeCell ref="E30:F30"/>
    <mergeCell ref="E29:F29"/>
    <mergeCell ref="F23:O23"/>
    <mergeCell ref="F22:P22"/>
    <mergeCell ref="E31:F31"/>
    <mergeCell ref="F24:O24"/>
    <mergeCell ref="E53:F53"/>
    <mergeCell ref="E33:F33"/>
    <mergeCell ref="E38:F38"/>
    <mergeCell ref="E26:F26"/>
    <mergeCell ref="E46:F46"/>
    <mergeCell ref="E49:F49"/>
    <mergeCell ref="E48:F48"/>
    <mergeCell ref="F19:P19"/>
    <mergeCell ref="E74:F74"/>
    <mergeCell ref="E91:F91"/>
    <mergeCell ref="E18:P18"/>
    <mergeCell ref="F20:P20"/>
    <mergeCell ref="E35:F35"/>
    <mergeCell ref="E34:F34"/>
    <mergeCell ref="E32:F32"/>
    <mergeCell ref="E40:F40"/>
    <mergeCell ref="E90:F90"/>
    <mergeCell ref="E85:F85"/>
    <mergeCell ref="E86:F86"/>
    <mergeCell ref="E67:F67"/>
    <mergeCell ref="E55:F55"/>
    <mergeCell ref="E56:F56"/>
    <mergeCell ref="F21:P21"/>
  </mergeCells>
  <phoneticPr fontId="2"/>
  <conditionalFormatting sqref="C42:P92">
    <cfRule type="expression" dxfId="47" priority="38">
      <formula>$A$23="１：税抜経費"</formula>
    </cfRule>
  </conditionalFormatting>
  <conditionalFormatting sqref="C59:P92 C25:P41">
    <cfRule type="expression" dxfId="46" priority="37">
      <formula>$A$23="２：税込経費"</formula>
    </cfRule>
  </conditionalFormatting>
  <conditionalFormatting sqref="C25:P58 C76:P92">
    <cfRule type="expression" dxfId="45" priority="36">
      <formula>$A$23="３：税抜→税込経費へ変更"</formula>
    </cfRule>
  </conditionalFormatting>
  <conditionalFormatting sqref="C25:P75">
    <cfRule type="expression" dxfId="44" priority="35">
      <formula>$A$23="４：税込→税抜経費へ変更"</formula>
    </cfRule>
  </conditionalFormatting>
  <conditionalFormatting sqref="H73">
    <cfRule type="expression" dxfId="43" priority="4">
      <formula>$A$23="３：税抜→税込経費へ変更"</formula>
    </cfRule>
  </conditionalFormatting>
  <conditionalFormatting sqref="I73">
    <cfRule type="expression" dxfId="42" priority="3">
      <formula>$A$23="３：税抜→税込経費へ変更"</formula>
    </cfRule>
  </conditionalFormatting>
  <conditionalFormatting sqref="H90">
    <cfRule type="expression" dxfId="41" priority="2">
      <formula>$A$23="４：税込→税抜経費へ変更"</formula>
    </cfRule>
  </conditionalFormatting>
  <conditionalFormatting sqref="I90">
    <cfRule type="expression" dxfId="40" priority="1">
      <formula>$A$23="４：税込→税抜経費へ変更"</formula>
    </cfRule>
  </conditionalFormatting>
  <dataValidations count="3">
    <dataValidation type="whole" operator="greaterThanOrEqual" allowBlank="1" showInputMessage="1" showErrorMessage="1" error="整数を入力してください。" sqref="G61:O64 G44:O47 G27:O30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  <dataValidation type="list" allowBlank="1" showInputMessage="1" showErrorMessage="1" sqref="H73:K73 H56:K56 H39:K39 H90:K90">
      <formula1>"5%,8%"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&amp;L様式K－３－1別紙１&amp;R実施計画書別紙１（連名契約）</oddHeader>
  </headerFooter>
  <rowBreaks count="3" manualBreakCount="3">
    <brk id="41" min="3" max="15" man="1"/>
    <brk id="58" min="3" max="15" man="1"/>
    <brk id="75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8"/>
  <sheetViews>
    <sheetView zoomScale="80" zoomScaleNormal="80" workbookViewId="0">
      <selection activeCell="A22" sqref="A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15" width="12.75" customWidth="1"/>
    <col min="16" max="16" width="13.625" customWidth="1"/>
  </cols>
  <sheetData>
    <row r="1" spans="1:21" x14ac:dyDescent="0.15">
      <c r="A1" t="str">
        <f>代表研究者用!A1</f>
        <v>様式Ｋ－３－１別紙１（29-2）</v>
      </c>
    </row>
    <row r="2" spans="1:21" s="3" customFormat="1" ht="14.25" x14ac:dyDescent="0.15">
      <c r="A2" s="12"/>
      <c r="C2" s="5"/>
      <c r="E2" s="121" t="str">
        <f>代表研究者用!E2</f>
        <v>［記入要領］</v>
      </c>
      <c r="Q2" s="35"/>
      <c r="R2" s="35"/>
      <c r="S2" s="35"/>
      <c r="T2" s="35"/>
      <c r="U2" s="35"/>
    </row>
    <row r="3" spans="1:21" s="3" customFormat="1" ht="14.25" x14ac:dyDescent="0.15">
      <c r="C3" s="5"/>
      <c r="E3" s="91" t="str">
        <f>代表研究者用!E3</f>
        <v>１．水色地/黄色地のセル</v>
      </c>
      <c r="F3" s="13"/>
      <c r="P3" s="12"/>
      <c r="Q3" s="35"/>
      <c r="R3" s="35"/>
      <c r="S3" s="35"/>
      <c r="T3" s="35"/>
      <c r="U3" s="35"/>
    </row>
    <row r="4" spans="1:21" s="3" customFormat="1" x14ac:dyDescent="0.15">
      <c r="C4" s="5"/>
      <c r="E4" s="120" t="str">
        <f>代表研究者用!E4</f>
        <v>　　・水色地のセルのみ必要事項を記入してください。</v>
      </c>
      <c r="F4" s="6"/>
      <c r="Q4" s="35"/>
      <c r="R4" s="35"/>
      <c r="S4" s="35"/>
      <c r="T4" s="35"/>
      <c r="U4" s="35"/>
    </row>
    <row r="5" spans="1:21" s="3" customFormat="1" x14ac:dyDescent="0.15">
      <c r="C5" s="5"/>
      <c r="E5" s="120" t="str">
        <f>代表研究者用!E5</f>
        <v>　　・文字入力が不要なセルは空欄にしておいてください。</v>
      </c>
      <c r="F5" s="7"/>
      <c r="Q5" s="35"/>
      <c r="R5" s="35"/>
      <c r="S5" s="35"/>
      <c r="T5" s="35"/>
      <c r="U5" s="35"/>
    </row>
    <row r="6" spans="1:21" s="3" customFormat="1" x14ac:dyDescent="0.15">
      <c r="C6" s="5"/>
      <c r="E6" s="120" t="str">
        <f>代表研究者用!E6</f>
        <v>　　・費用欄には研究期間（変更契約年度含む）の各年度の計画額を記入してください。</v>
      </c>
      <c r="F6" s="1"/>
      <c r="Q6" s="35"/>
      <c r="R6" s="35"/>
      <c r="S6" s="35"/>
      <c r="T6" s="35"/>
      <c r="U6" s="35"/>
    </row>
    <row r="7" spans="1:21" s="3" customFormat="1" x14ac:dyDescent="0.15"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Q7" s="35"/>
      <c r="R7" s="35"/>
      <c r="S7" s="35"/>
      <c r="T7" s="35"/>
      <c r="U7" s="35"/>
    </row>
    <row r="8" spans="1:21" s="3" customFormat="1" x14ac:dyDescent="0.15"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G8" s="23"/>
      <c r="H8" s="23"/>
      <c r="I8" s="23"/>
      <c r="J8" s="23"/>
      <c r="K8" s="23"/>
      <c r="L8" s="23"/>
      <c r="M8" s="23"/>
      <c r="N8" s="23"/>
      <c r="O8" s="23"/>
      <c r="P8" s="4"/>
      <c r="Q8" s="35"/>
      <c r="R8" s="35"/>
      <c r="S8" s="35"/>
      <c r="T8" s="35"/>
      <c r="U8" s="35"/>
    </row>
    <row r="9" spans="1:21" s="3" customFormat="1" x14ac:dyDescent="0.15"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5"/>
      <c r="R9" s="35"/>
      <c r="S9" s="35"/>
      <c r="T9" s="35"/>
      <c r="U9" s="35"/>
    </row>
    <row r="10" spans="1:21" s="3" customFormat="1" ht="13.5" customHeight="1" x14ac:dyDescent="0.15"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35"/>
      <c r="R10" s="35"/>
      <c r="S10" s="35"/>
      <c r="T10" s="35"/>
      <c r="U10" s="35"/>
    </row>
    <row r="11" spans="1:21" s="3" customFormat="1" x14ac:dyDescent="0.15">
      <c r="C11" s="5"/>
      <c r="E11" s="91"/>
      <c r="F11" s="1"/>
      <c r="Q11" s="35"/>
      <c r="R11" s="35"/>
      <c r="S11" s="35"/>
      <c r="T11" s="35"/>
      <c r="U11" s="35"/>
    </row>
    <row r="12" spans="1:21" s="3" customFormat="1" x14ac:dyDescent="0.15">
      <c r="C12" s="5"/>
      <c r="D12" s="5"/>
      <c r="E12" s="120" t="str">
        <f>代表研究者用!E12</f>
        <v>２．過去年度の費用欄</v>
      </c>
      <c r="F12" s="7"/>
      <c r="Q12" s="35"/>
      <c r="R12" s="35"/>
      <c r="S12" s="35"/>
      <c r="T12" s="35"/>
      <c r="U12" s="35"/>
    </row>
    <row r="13" spans="1:21" s="3" customFormat="1" x14ac:dyDescent="0.15"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  <c r="Q13" s="35"/>
      <c r="R13" s="35"/>
      <c r="S13" s="35"/>
      <c r="T13" s="35"/>
      <c r="U13" s="35"/>
    </row>
    <row r="14" spans="1:21" s="3" customFormat="1" x14ac:dyDescent="0.15">
      <c r="C14" s="5"/>
      <c r="E14" s="120"/>
      <c r="G14" s="24"/>
      <c r="H14" s="24"/>
      <c r="I14" s="24"/>
      <c r="J14" s="24"/>
      <c r="K14" s="24"/>
      <c r="L14" s="24"/>
      <c r="M14" s="24"/>
      <c r="N14" s="24"/>
      <c r="O14" s="24"/>
      <c r="P14" s="4"/>
      <c r="Q14" s="35"/>
      <c r="R14" s="35"/>
      <c r="S14" s="35"/>
      <c r="T14" s="35"/>
      <c r="U14" s="35"/>
    </row>
    <row r="15" spans="1:21" s="3" customFormat="1" x14ac:dyDescent="0.15">
      <c r="C15" s="5"/>
      <c r="E15" s="120" t="str">
        <f>代表研究者用!E15</f>
        <v>３．その他</v>
      </c>
      <c r="F15" s="1"/>
      <c r="Q15" s="35"/>
      <c r="R15" s="35"/>
      <c r="S15" s="35"/>
      <c r="T15" s="35"/>
      <c r="U15" s="35"/>
    </row>
    <row r="16" spans="1:21" s="3" customFormat="1" x14ac:dyDescent="0.15">
      <c r="C16" s="5"/>
      <c r="E16" s="120" t="str">
        <f>代表研究者用!E16</f>
        <v>　　・代表研究者の消費税率は研究分担者のワークシートにリンクしていますので、ご注意願います。</v>
      </c>
      <c r="F16" s="1"/>
      <c r="Q16" s="35"/>
      <c r="R16" s="35"/>
      <c r="S16" s="35"/>
      <c r="T16" s="35"/>
      <c r="U16" s="35"/>
    </row>
    <row r="17" spans="1:21" s="3" customFormat="1" x14ac:dyDescent="0.15">
      <c r="C17" s="5"/>
      <c r="E17" s="91"/>
      <c r="F17" s="1"/>
      <c r="Q17" s="35"/>
      <c r="R17" s="35"/>
      <c r="S17" s="35"/>
      <c r="T17" s="35"/>
      <c r="U17" s="35"/>
    </row>
    <row r="18" spans="1:21" s="3" customFormat="1" ht="26.1" customHeight="1" x14ac:dyDescent="0.15">
      <c r="C18" s="5"/>
      <c r="E18" s="188" t="str">
        <f>代表研究者用!E18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52"/>
      <c r="R18" s="52"/>
    </row>
    <row r="19" spans="1:21" ht="20.100000000000001" customHeight="1" x14ac:dyDescent="0.15">
      <c r="E19" s="11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21" ht="27" customHeight="1" x14ac:dyDescent="0.15">
      <c r="C20" s="5" t="s">
        <v>69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21" ht="27" customHeight="1" x14ac:dyDescent="0.15">
      <c r="C21" s="5" t="s">
        <v>37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21" ht="27" customHeight="1" thickBot="1" x14ac:dyDescent="0.2">
      <c r="A22" s="66"/>
      <c r="C22" s="5" t="s">
        <v>70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21" ht="19.5" thickBot="1" x14ac:dyDescent="0.2">
      <c r="A23" s="265" t="s">
        <v>73</v>
      </c>
      <c r="B23" s="266"/>
      <c r="C23" s="5" t="s">
        <v>38</v>
      </c>
      <c r="E23" s="2" t="s">
        <v>7</v>
      </c>
      <c r="F23" s="239">
        <v>2000102</v>
      </c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21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71</v>
      </c>
      <c r="E24" s="2" t="s">
        <v>53</v>
      </c>
      <c r="F24" s="242" t="s">
        <v>65</v>
      </c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21" ht="15.75" customHeight="1" thickBot="1" x14ac:dyDescent="0.2">
      <c r="A25" s="111"/>
      <c r="B25" s="111"/>
      <c r="C25" s="5" t="s">
        <v>98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21" ht="18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</row>
    <row r="27" spans="1:21" ht="15.75" customHeight="1" x14ac:dyDescent="0.15">
      <c r="A27" s="269" t="s">
        <v>35</v>
      </c>
      <c r="B27" s="269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21" ht="15.75" customHeight="1" x14ac:dyDescent="0.15">
      <c r="A28" s="269" t="s">
        <v>35</v>
      </c>
      <c r="B28" s="269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1">SUM($G28:$O28)</f>
        <v>0</v>
      </c>
    </row>
    <row r="29" spans="1:21" ht="15.75" customHeight="1" x14ac:dyDescent="0.15">
      <c r="A29" s="269" t="s">
        <v>35</v>
      </c>
      <c r="B29" s="269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</row>
    <row r="30" spans="1:21" ht="15.7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</row>
    <row r="31" spans="1:21" ht="15.75" customHeight="1" x14ac:dyDescent="0.15">
      <c r="A31" s="112"/>
      <c r="B31" s="111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21" ht="15.75" customHeight="1" x14ac:dyDescent="0.15">
      <c r="A32" s="112"/>
      <c r="B32" s="111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.75" customHeight="1" x14ac:dyDescent="0.15">
      <c r="A33" s="112"/>
      <c r="B33" s="111"/>
      <c r="D33" s="254"/>
      <c r="E33" s="228" t="s">
        <v>11</v>
      </c>
      <c r="F33" s="229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.7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.75" customHeight="1" x14ac:dyDescent="0.15">
      <c r="A35" s="112"/>
      <c r="B35" s="111"/>
      <c r="D35" s="254"/>
      <c r="E35" s="228" t="s">
        <v>13</v>
      </c>
      <c r="F35" s="229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.75" customHeight="1" thickBot="1" x14ac:dyDescent="0.2">
      <c r="A36" s="112"/>
      <c r="B36" s="111"/>
      <c r="D36" s="254"/>
      <c r="E36" s="244" t="s">
        <v>26</v>
      </c>
      <c r="F36" s="245"/>
      <c r="G36" s="134" t="str">
        <f>IFERROR(ROUNDDOWN(G35*G$39,0),"")</f>
        <v/>
      </c>
      <c r="H36" s="134" t="str">
        <f t="shared" ref="H36:O36" si="6">IFERROR(ROUNDDOWN(H35*H$39,0),"")</f>
        <v/>
      </c>
      <c r="I36" s="134" t="str">
        <f t="shared" si="6"/>
        <v/>
      </c>
      <c r="J36" s="134" t="str">
        <f t="shared" si="6"/>
        <v/>
      </c>
      <c r="K36" s="134" t="str">
        <f t="shared" si="6"/>
        <v/>
      </c>
      <c r="L36" s="134" t="str">
        <f t="shared" si="6"/>
        <v/>
      </c>
      <c r="M36" s="134" t="str">
        <f t="shared" si="6"/>
        <v/>
      </c>
      <c r="N36" s="134" t="str">
        <f t="shared" si="6"/>
        <v/>
      </c>
      <c r="O36" s="134" t="str">
        <f t="shared" si="6"/>
        <v/>
      </c>
      <c r="P36" s="135">
        <f>SUM($G36:$O36)</f>
        <v>0</v>
      </c>
    </row>
    <row r="37" spans="1:16" ht="15.75" customHeight="1" thickBot="1" x14ac:dyDescent="0.2">
      <c r="A37" s="112"/>
      <c r="B37" s="111"/>
      <c r="D37" s="255"/>
      <c r="E37" s="267" t="s">
        <v>15</v>
      </c>
      <c r="F37" s="268"/>
      <c r="G37" s="131" t="str">
        <f>IFERROR(G35+G36,"")</f>
        <v/>
      </c>
      <c r="H37" s="132" t="str">
        <f t="shared" ref="H37:O37" si="7">IFERROR(H35+H36,"")</f>
        <v/>
      </c>
      <c r="I37" s="132" t="str">
        <f t="shared" si="7"/>
        <v/>
      </c>
      <c r="J37" s="132" t="str">
        <f t="shared" si="7"/>
        <v/>
      </c>
      <c r="K37" s="132" t="str">
        <f t="shared" si="7"/>
        <v/>
      </c>
      <c r="L37" s="132" t="str">
        <f t="shared" si="7"/>
        <v/>
      </c>
      <c r="M37" s="132" t="str">
        <f t="shared" si="7"/>
        <v/>
      </c>
      <c r="N37" s="132" t="str">
        <f t="shared" si="7"/>
        <v/>
      </c>
      <c r="O37" s="132" t="str">
        <f t="shared" si="7"/>
        <v/>
      </c>
      <c r="P37" s="133">
        <f>SUM($G37:$O37)</f>
        <v>0</v>
      </c>
    </row>
    <row r="38" spans="1:16" ht="15.75" customHeight="1" x14ac:dyDescent="0.15">
      <c r="A38" s="112"/>
      <c r="B38" s="111"/>
      <c r="C38" s="118" t="s">
        <v>103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.75" customHeight="1" x14ac:dyDescent="0.15">
      <c r="A39" s="112"/>
      <c r="B39" s="111"/>
      <c r="C39" s="118" t="s">
        <v>104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8">$K$39</f>
        <v/>
      </c>
      <c r="M39" s="107" t="str">
        <f t="shared" si="8"/>
        <v/>
      </c>
      <c r="N39" s="107" t="str">
        <f t="shared" si="8"/>
        <v/>
      </c>
      <c r="O39" s="107" t="str">
        <f t="shared" si="8"/>
        <v/>
      </c>
      <c r="P39" s="4"/>
    </row>
    <row r="40" spans="1:16" ht="15.7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9">IF(AND(G$38=ROUNDDOWN(G$38,3),G$38&lt;=0.1,G$38&lt;&gt;""),"","←←確認してください ")</f>
        <v/>
      </c>
      <c r="H41" s="53" t="str">
        <f t="shared" si="9"/>
        <v/>
      </c>
      <c r="I41" s="53" t="str">
        <f t="shared" si="9"/>
        <v/>
      </c>
      <c r="J41" s="53" t="str">
        <f t="shared" si="9"/>
        <v/>
      </c>
      <c r="K41" s="53" t="str">
        <f t="shared" si="9"/>
        <v/>
      </c>
      <c r="L41" s="53" t="str">
        <f t="shared" si="9"/>
        <v/>
      </c>
      <c r="M41" s="53" t="str">
        <f t="shared" si="9"/>
        <v/>
      </c>
      <c r="N41" s="53" t="str">
        <f t="shared" si="9"/>
        <v/>
      </c>
      <c r="O41" s="53" t="str">
        <f t="shared" si="9"/>
        <v/>
      </c>
      <c r="P41" s="3"/>
    </row>
    <row r="42" spans="1:16" ht="15.75" customHeight="1" thickBot="1" x14ac:dyDescent="0.2">
      <c r="A42" s="111"/>
      <c r="B42" s="111"/>
      <c r="C42" s="127" t="s">
        <v>100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.7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.7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.7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.7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1"/>
        <v>0</v>
      </c>
    </row>
    <row r="48" spans="1:16" ht="15.75" customHeight="1" x14ac:dyDescent="0.15">
      <c r="A48" s="113"/>
      <c r="B48" s="111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.75" customHeight="1" x14ac:dyDescent="0.15">
      <c r="A49" s="113"/>
      <c r="B49" s="111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3">IF(H$58="",ROUNDDOWN(H$48*H$55,0),"　率設定ｴﾗｰ")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.75" customHeight="1" x14ac:dyDescent="0.15">
      <c r="A50" s="113"/>
      <c r="B50" s="111"/>
      <c r="D50" s="254"/>
      <c r="E50" s="228" t="s">
        <v>11</v>
      </c>
      <c r="F50" s="229"/>
      <c r="G50" s="19">
        <f t="shared" ref="G50:O50" si="14">IFERROR(G49+G48,"")</f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28">
        <f>SUM($G50:$O50)</f>
        <v>0</v>
      </c>
    </row>
    <row r="51" spans="1:16" ht="15.7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.75" customHeight="1" x14ac:dyDescent="0.15">
      <c r="A52" s="113"/>
      <c r="B52" s="111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.75" customHeight="1" thickBot="1" x14ac:dyDescent="0.2">
      <c r="A53" s="113"/>
      <c r="B53" s="111"/>
      <c r="D53" s="254"/>
      <c r="E53" s="244" t="s">
        <v>27</v>
      </c>
      <c r="F53" s="245"/>
      <c r="G53" s="137" t="str">
        <f t="shared" ref="G53:O53" si="16">IFERROR((ROUNDDOWN(G52*G$56/(1+G$56),0)),"")</f>
        <v/>
      </c>
      <c r="H53" s="137" t="str">
        <f t="shared" si="16"/>
        <v/>
      </c>
      <c r="I53" s="137" t="str">
        <f t="shared" si="16"/>
        <v/>
      </c>
      <c r="J53" s="137" t="str">
        <f t="shared" si="16"/>
        <v/>
      </c>
      <c r="K53" s="137" t="str">
        <f t="shared" si="16"/>
        <v/>
      </c>
      <c r="L53" s="137" t="str">
        <f t="shared" si="16"/>
        <v/>
      </c>
      <c r="M53" s="137" t="str">
        <f t="shared" si="16"/>
        <v/>
      </c>
      <c r="N53" s="137" t="str">
        <f t="shared" si="16"/>
        <v/>
      </c>
      <c r="O53" s="137" t="str">
        <f t="shared" si="16"/>
        <v/>
      </c>
      <c r="P53" s="135">
        <f>SUM($G53:$O53)</f>
        <v>0</v>
      </c>
    </row>
    <row r="54" spans="1:16" ht="15.75" customHeight="1" thickBot="1" x14ac:dyDescent="0.2">
      <c r="A54" s="113"/>
      <c r="B54" s="111"/>
      <c r="D54" s="255"/>
      <c r="E54" s="263" t="s">
        <v>15</v>
      </c>
      <c r="F54" s="264"/>
      <c r="G54" s="136" t="str">
        <f t="shared" ref="G54:H54" si="17">IF(G$56="","",G52)</f>
        <v/>
      </c>
      <c r="H54" s="136" t="str">
        <f t="shared" si="17"/>
        <v/>
      </c>
      <c r="I54" s="136" t="str">
        <f>IF(I$56="","",I52)</f>
        <v/>
      </c>
      <c r="J54" s="136" t="str">
        <f t="shared" ref="J54:O54" si="18">IF(J$56="","",J52)</f>
        <v/>
      </c>
      <c r="K54" s="136" t="str">
        <f t="shared" si="18"/>
        <v/>
      </c>
      <c r="L54" s="136" t="str">
        <f t="shared" si="18"/>
        <v/>
      </c>
      <c r="M54" s="136" t="str">
        <f t="shared" si="18"/>
        <v/>
      </c>
      <c r="N54" s="136" t="str">
        <f t="shared" si="18"/>
        <v/>
      </c>
      <c r="O54" s="136" t="str">
        <f t="shared" si="18"/>
        <v/>
      </c>
      <c r="P54" s="42">
        <f>SUM($G54:$O54)</f>
        <v>0</v>
      </c>
    </row>
    <row r="55" spans="1:16" ht="15.75" customHeight="1" x14ac:dyDescent="0.15">
      <c r="A55" s="113"/>
      <c r="B55" s="111"/>
      <c r="C55" s="118" t="s">
        <v>103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.75" customHeight="1" x14ac:dyDescent="0.15">
      <c r="A56" s="113"/>
      <c r="B56" s="111"/>
      <c r="C56" s="118" t="s">
        <v>104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9">$K$56</f>
        <v/>
      </c>
      <c r="M56" s="107" t="str">
        <f t="shared" si="19"/>
        <v/>
      </c>
      <c r="N56" s="107" t="str">
        <f t="shared" si="19"/>
        <v/>
      </c>
      <c r="O56" s="107" t="str">
        <f t="shared" si="19"/>
        <v/>
      </c>
      <c r="P56" s="4"/>
    </row>
    <row r="57" spans="1:16" ht="15.7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0">IF(AND(G$55=ROUNDDOWN(G$55,3),G$55&lt;=0.1,G$55&lt;&gt;""),"","←←確認してください ")</f>
        <v/>
      </c>
      <c r="H58" s="53" t="str">
        <f t="shared" si="20"/>
        <v/>
      </c>
      <c r="I58" s="53" t="str">
        <f t="shared" si="20"/>
        <v/>
      </c>
      <c r="J58" s="53" t="str">
        <f t="shared" si="20"/>
        <v/>
      </c>
      <c r="K58" s="53" t="str">
        <f t="shared" si="20"/>
        <v/>
      </c>
      <c r="L58" s="53" t="str">
        <f t="shared" si="20"/>
        <v/>
      </c>
      <c r="M58" s="53" t="str">
        <f t="shared" si="20"/>
        <v/>
      </c>
      <c r="N58" s="53" t="str">
        <f t="shared" si="20"/>
        <v/>
      </c>
      <c r="O58" s="53" t="str">
        <f t="shared" si="20"/>
        <v/>
      </c>
      <c r="P58" s="3"/>
    </row>
    <row r="59" spans="1:16" ht="15.75" customHeight="1" thickBot="1" x14ac:dyDescent="0.2">
      <c r="A59" s="111"/>
      <c r="B59" s="111"/>
      <c r="C59" s="127" t="s">
        <v>89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1">H$26</f>
        <v>26</v>
      </c>
      <c r="I60" s="114">
        <f t="shared" si="21"/>
        <v>27</v>
      </c>
      <c r="J60" s="114">
        <f t="shared" si="21"/>
        <v>28</v>
      </c>
      <c r="K60" s="114">
        <f t="shared" si="21"/>
        <v>29</v>
      </c>
      <c r="L60" s="114">
        <f t="shared" si="21"/>
        <v>30</v>
      </c>
      <c r="M60" s="114">
        <f t="shared" si="21"/>
        <v>31</v>
      </c>
      <c r="N60" s="114">
        <f t="shared" si="21"/>
        <v>32</v>
      </c>
      <c r="O60" s="114">
        <f t="shared" si="21"/>
        <v>33</v>
      </c>
      <c r="P60" s="17" t="s">
        <v>16</v>
      </c>
    </row>
    <row r="61" spans="1:16" ht="15.7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.7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.7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.7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.75" customHeight="1" x14ac:dyDescent="0.15">
      <c r="A65" s="112"/>
      <c r="B65" s="111"/>
      <c r="D65" s="254"/>
      <c r="E65" s="228" t="s">
        <v>8</v>
      </c>
      <c r="F65" s="229"/>
      <c r="G65" s="19">
        <f t="shared" ref="G65:O65" si="22">SUM(G$61:G$64)</f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6">
        <f t="shared" si="22"/>
        <v>0</v>
      </c>
      <c r="L65" s="16">
        <f t="shared" si="22"/>
        <v>0</v>
      </c>
      <c r="M65" s="16">
        <f t="shared" si="22"/>
        <v>0</v>
      </c>
      <c r="N65" s="16">
        <f t="shared" si="22"/>
        <v>0</v>
      </c>
      <c r="O65" s="16">
        <f t="shared" si="22"/>
        <v>0</v>
      </c>
      <c r="P65" s="102"/>
    </row>
    <row r="66" spans="1:16" ht="15.75" customHeight="1" x14ac:dyDescent="0.15">
      <c r="A66" s="112"/>
      <c r="B66" s="111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3">IF(H$75="",ROUNDDOWN(H$65*H$72,0),"　率設定ｴﾗｰ")</f>
        <v>0</v>
      </c>
      <c r="I66" s="9">
        <f t="shared" si="23"/>
        <v>0</v>
      </c>
      <c r="J66" s="9">
        <f t="shared" si="23"/>
        <v>0</v>
      </c>
      <c r="K66" s="9">
        <f t="shared" si="23"/>
        <v>0</v>
      </c>
      <c r="L66" s="9">
        <f t="shared" si="23"/>
        <v>0</v>
      </c>
      <c r="M66" s="9">
        <f t="shared" si="23"/>
        <v>0</v>
      </c>
      <c r="N66" s="9">
        <f t="shared" si="23"/>
        <v>0</v>
      </c>
      <c r="O66" s="9">
        <f t="shared" si="23"/>
        <v>0</v>
      </c>
      <c r="P66" s="102"/>
    </row>
    <row r="67" spans="1:16" ht="15.75" customHeight="1" x14ac:dyDescent="0.15">
      <c r="A67" s="112"/>
      <c r="B67" s="111"/>
      <c r="D67" s="254"/>
      <c r="E67" s="228" t="s">
        <v>11</v>
      </c>
      <c r="F67" s="229"/>
      <c r="G67" s="19">
        <f t="shared" ref="G67:O67" si="24">IFERROR(G66+G65,"")</f>
        <v>0</v>
      </c>
      <c r="H67" s="19">
        <f t="shared" si="24"/>
        <v>0</v>
      </c>
      <c r="I67" s="19">
        <f t="shared" si="24"/>
        <v>0</v>
      </c>
      <c r="J67" s="19">
        <f t="shared" si="24"/>
        <v>0</v>
      </c>
      <c r="K67" s="19">
        <f t="shared" si="24"/>
        <v>0</v>
      </c>
      <c r="L67" s="19">
        <f t="shared" si="24"/>
        <v>0</v>
      </c>
      <c r="M67" s="19">
        <f t="shared" si="24"/>
        <v>0</v>
      </c>
      <c r="N67" s="19">
        <f t="shared" si="24"/>
        <v>0</v>
      </c>
      <c r="O67" s="19">
        <f t="shared" si="24"/>
        <v>0</v>
      </c>
      <c r="P67" s="102"/>
    </row>
    <row r="68" spans="1:16" ht="15.7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.75" customHeight="1" x14ac:dyDescent="0.15">
      <c r="A69" s="112"/>
      <c r="B69" s="111"/>
      <c r="D69" s="254"/>
      <c r="E69" s="228" t="s">
        <v>13</v>
      </c>
      <c r="F69" s="229"/>
      <c r="G69" s="20">
        <f t="shared" ref="G69:O69" si="25">IFERROR(G$67,"")</f>
        <v>0</v>
      </c>
      <c r="H69" s="20">
        <f t="shared" si="25"/>
        <v>0</v>
      </c>
      <c r="I69" s="20">
        <f t="shared" si="25"/>
        <v>0</v>
      </c>
      <c r="J69" s="20">
        <f t="shared" si="25"/>
        <v>0</v>
      </c>
      <c r="K69" s="20">
        <f t="shared" si="25"/>
        <v>0</v>
      </c>
      <c r="L69" s="20">
        <f t="shared" si="25"/>
        <v>0</v>
      </c>
      <c r="M69" s="20">
        <f t="shared" si="25"/>
        <v>0</v>
      </c>
      <c r="N69" s="20">
        <f t="shared" si="25"/>
        <v>0</v>
      </c>
      <c r="O69" s="20">
        <f t="shared" si="25"/>
        <v>0</v>
      </c>
      <c r="P69" s="102"/>
    </row>
    <row r="70" spans="1:16" ht="30" customHeight="1" thickBot="1" x14ac:dyDescent="0.2">
      <c r="A70" s="112"/>
      <c r="B70" s="111"/>
      <c r="D70" s="254"/>
      <c r="E70" s="244" t="s">
        <v>28</v>
      </c>
      <c r="F70" s="245"/>
      <c r="G70" s="138" t="str">
        <f>IFERROR(ROUNDDOWN(G69*G$73,0),"")</f>
        <v/>
      </c>
      <c r="H70" s="138" t="str">
        <f>IFERROR(ROUNDDOWN(H69*H$73,0),"")</f>
        <v/>
      </c>
      <c r="I70" s="138" t="str">
        <f>IFERROR(ROUNDDOWN(I69*I$73,0),"")</f>
        <v/>
      </c>
      <c r="J70" s="138" t="str">
        <f>IFERROR(ROUNDDOWN(J69*J$73,0),"")</f>
        <v/>
      </c>
      <c r="K70" s="139" t="str">
        <f>IFERROR((ROUNDDOWN(K69*K$73/(1+K$73),0)),"")</f>
        <v/>
      </c>
      <c r="L70" s="139" t="str">
        <f>IFERROR((ROUNDDOWN(L69*L$73/(1+L$73),0)),"")</f>
        <v/>
      </c>
      <c r="M70" s="139" t="str">
        <f>IFERROR((ROUNDDOWN(M69*M$73/(1+M$73),0)),"")</f>
        <v/>
      </c>
      <c r="N70" s="139" t="str">
        <f>IFERROR((ROUNDDOWN(N69*N$73/(1+N$73),0)),"")</f>
        <v/>
      </c>
      <c r="O70" s="139" t="str">
        <f>IFERROR((ROUNDDOWN(O69*O$73/(1+O$73),0)),"")</f>
        <v/>
      </c>
      <c r="P70" s="135">
        <f>SUM($G70:$O70)</f>
        <v>0</v>
      </c>
    </row>
    <row r="71" spans="1:16" ht="15.75" customHeight="1" thickBot="1" x14ac:dyDescent="0.2">
      <c r="A71" s="112"/>
      <c r="B71" s="111"/>
      <c r="D71" s="255"/>
      <c r="E71" s="267" t="s">
        <v>15</v>
      </c>
      <c r="F71" s="268"/>
      <c r="G71" s="131" t="str">
        <f>IFERROR(G69+G70,"")</f>
        <v/>
      </c>
      <c r="H71" s="132" t="str">
        <f>IFERROR(H69+H70,"")</f>
        <v/>
      </c>
      <c r="I71" s="132" t="str">
        <f>IFERROR(I69+I70,"")</f>
        <v/>
      </c>
      <c r="J71" s="132" t="str">
        <f>IFERROR(J69+J70,"")</f>
        <v/>
      </c>
      <c r="K71" s="136">
        <f>IFERROR(K$69,"")</f>
        <v>0</v>
      </c>
      <c r="L71" s="136">
        <f>IFERROR(L$69,"")</f>
        <v>0</v>
      </c>
      <c r="M71" s="136">
        <f>IFERROR(M$69,"")</f>
        <v>0</v>
      </c>
      <c r="N71" s="136">
        <f>IFERROR(N$69,"")</f>
        <v>0</v>
      </c>
      <c r="O71" s="136">
        <f>IFERROR(O$69,"")</f>
        <v>0</v>
      </c>
      <c r="P71" s="133">
        <f>SUM($G71:$O71)</f>
        <v>0</v>
      </c>
    </row>
    <row r="72" spans="1:16" ht="15.7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.75" customHeight="1" x14ac:dyDescent="0.15">
      <c r="A73" s="112"/>
      <c r="B73" s="111"/>
      <c r="C73" s="118" t="s">
        <v>104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6">$K$56</f>
        <v/>
      </c>
      <c r="M73" s="107" t="str">
        <f t="shared" si="26"/>
        <v/>
      </c>
      <c r="N73" s="107" t="str">
        <f t="shared" si="26"/>
        <v/>
      </c>
      <c r="O73" s="107" t="str">
        <f t="shared" si="26"/>
        <v/>
      </c>
      <c r="P73" s="4"/>
    </row>
    <row r="74" spans="1:16" ht="15.7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7">IF(AND(G$72=ROUNDDOWN(G$72,3),G$72&lt;=0.1,G$72&lt;&gt;""),"","←←確認してください ")</f>
        <v/>
      </c>
      <c r="H75" s="53" t="str">
        <f t="shared" si="27"/>
        <v/>
      </c>
      <c r="I75" s="53" t="str">
        <f t="shared" si="27"/>
        <v/>
      </c>
      <c r="J75" s="53" t="str">
        <f t="shared" si="27"/>
        <v/>
      </c>
      <c r="K75" s="53" t="str">
        <f t="shared" si="27"/>
        <v/>
      </c>
      <c r="L75" s="53" t="str">
        <f t="shared" si="27"/>
        <v/>
      </c>
      <c r="M75" s="53" t="str">
        <f t="shared" si="27"/>
        <v/>
      </c>
      <c r="N75" s="53" t="str">
        <f t="shared" si="27"/>
        <v/>
      </c>
      <c r="O75" s="53" t="str">
        <f t="shared" si="27"/>
        <v/>
      </c>
      <c r="P75" s="3"/>
    </row>
    <row r="76" spans="1:16" ht="15.75" customHeight="1" thickBot="1" x14ac:dyDescent="0.2">
      <c r="A76" s="112"/>
      <c r="B76" s="111"/>
      <c r="C76" s="127" t="s">
        <v>101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8">H$26</f>
        <v>26</v>
      </c>
      <c r="I77" s="114">
        <f t="shared" si="28"/>
        <v>27</v>
      </c>
      <c r="J77" s="114">
        <f t="shared" si="28"/>
        <v>28</v>
      </c>
      <c r="K77" s="114">
        <f t="shared" si="28"/>
        <v>29</v>
      </c>
      <c r="L77" s="114">
        <f t="shared" si="28"/>
        <v>30</v>
      </c>
      <c r="M77" s="114">
        <f t="shared" si="28"/>
        <v>31</v>
      </c>
      <c r="N77" s="114">
        <f t="shared" si="28"/>
        <v>32</v>
      </c>
      <c r="O77" s="114">
        <f t="shared" si="28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9">SUM(G$78:G$81)</f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30">IF(H$92="",ROUNDDOWN(H$82*H$89,0),"　率設定ｴﾗｰ")</f>
        <v>0</v>
      </c>
      <c r="I83" s="9">
        <f t="shared" si="30"/>
        <v>0</v>
      </c>
      <c r="J83" s="9">
        <f t="shared" si="30"/>
        <v>0</v>
      </c>
      <c r="K83" s="9">
        <f t="shared" si="30"/>
        <v>0</v>
      </c>
      <c r="L83" s="9">
        <f t="shared" si="30"/>
        <v>0</v>
      </c>
      <c r="M83" s="9">
        <f t="shared" si="30"/>
        <v>0</v>
      </c>
      <c r="N83" s="9">
        <f t="shared" si="30"/>
        <v>0</v>
      </c>
      <c r="O83" s="9">
        <f t="shared" si="30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1">IFERROR(G83+G82,"")</f>
        <v>0</v>
      </c>
      <c r="H84" s="19">
        <f t="shared" si="31"/>
        <v>0</v>
      </c>
      <c r="I84" s="19">
        <f t="shared" si="31"/>
        <v>0</v>
      </c>
      <c r="J84" s="19">
        <f t="shared" si="31"/>
        <v>0</v>
      </c>
      <c r="K84" s="19">
        <f t="shared" si="31"/>
        <v>0</v>
      </c>
      <c r="L84" s="19">
        <f t="shared" si="31"/>
        <v>0</v>
      </c>
      <c r="M84" s="19">
        <f t="shared" si="31"/>
        <v>0</v>
      </c>
      <c r="N84" s="19">
        <f t="shared" si="31"/>
        <v>0</v>
      </c>
      <c r="O84" s="19">
        <f t="shared" si="31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2">IFERROR(G$84,"")</f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3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60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118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$K$56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</sheetData>
  <sheetProtection algorithmName="SHA-512" hashValue="JnqPn6EGaCB1aQrmrbRoBOu3EL/GOJC4cS2O6w6viMogxiwW+Jm8WHJ9uC+AHK1IpUiF2/FWGnzm2Vii3KFjfQ==" saltValue="qEgEdi/kxY9RANzfwa5/gg==" spinCount="100000" sheet="1" formatCells="0" formatColumns="0"/>
  <protectedRanges>
    <protectedRange sqref="A23:B23" name="範囲1"/>
    <protectedRange sqref="F23:F24" name="範囲2"/>
    <protectedRange sqref="G38:O38 G55:O55 G72:O72 G89:O89" name="範囲3"/>
    <protectedRange sqref="G44:O47" name="範囲6_1"/>
    <protectedRange sqref="G61:O64" name="範囲6_2"/>
    <protectedRange sqref="G78:O81" name="範囲6_3"/>
    <protectedRange sqref="G27:O30" name="範囲6_4"/>
  </protectedRanges>
  <mergeCells count="85">
    <mergeCell ref="E90:F90"/>
    <mergeCell ref="E66:F66"/>
    <mergeCell ref="E67:F67"/>
    <mergeCell ref="E68:F68"/>
    <mergeCell ref="E69:F69"/>
    <mergeCell ref="E70:F70"/>
    <mergeCell ref="E71:F71"/>
    <mergeCell ref="E83:F83"/>
    <mergeCell ref="E87:F87"/>
    <mergeCell ref="E88:F88"/>
    <mergeCell ref="E79:F79"/>
    <mergeCell ref="E85:F85"/>
    <mergeCell ref="E80:F80"/>
    <mergeCell ref="E81:F81"/>
    <mergeCell ref="E41:F41"/>
    <mergeCell ref="E82:F82"/>
    <mergeCell ref="A77:B77"/>
    <mergeCell ref="E92:F92"/>
    <mergeCell ref="E26:F26"/>
    <mergeCell ref="D27:D37"/>
    <mergeCell ref="E27:F27"/>
    <mergeCell ref="E28:F28"/>
    <mergeCell ref="E29:F29"/>
    <mergeCell ref="E30:F30"/>
    <mergeCell ref="E31:F31"/>
    <mergeCell ref="E32:F32"/>
    <mergeCell ref="E89:F89"/>
    <mergeCell ref="E43:F43"/>
    <mergeCell ref="E55:F55"/>
    <mergeCell ref="E56:F56"/>
    <mergeCell ref="E48:F48"/>
    <mergeCell ref="E54:F54"/>
    <mergeCell ref="E52:F52"/>
    <mergeCell ref="D78:D88"/>
    <mergeCell ref="A43:B43"/>
    <mergeCell ref="A60:B60"/>
    <mergeCell ref="E53:F53"/>
    <mergeCell ref="E58:F58"/>
    <mergeCell ref="E84:F84"/>
    <mergeCell ref="E78:F78"/>
    <mergeCell ref="E33:F33"/>
    <mergeCell ref="E34:F34"/>
    <mergeCell ref="E49:F49"/>
    <mergeCell ref="E50:F50"/>
    <mergeCell ref="E51:F51"/>
    <mergeCell ref="E35:F35"/>
    <mergeCell ref="D42:E42"/>
    <mergeCell ref="E36:F36"/>
    <mergeCell ref="E37:F37"/>
    <mergeCell ref="E38:F38"/>
    <mergeCell ref="E39:F39"/>
    <mergeCell ref="D44:D54"/>
    <mergeCell ref="E44:F44"/>
    <mergeCell ref="E45:F45"/>
    <mergeCell ref="E46:F46"/>
    <mergeCell ref="E47:F47"/>
    <mergeCell ref="A24:B24"/>
    <mergeCell ref="E18:P18"/>
    <mergeCell ref="A27:B27"/>
    <mergeCell ref="A28:B28"/>
    <mergeCell ref="A29:B29"/>
    <mergeCell ref="F20:P20"/>
    <mergeCell ref="F21:P21"/>
    <mergeCell ref="F22:P22"/>
    <mergeCell ref="A23:B23"/>
    <mergeCell ref="A26:B26"/>
    <mergeCell ref="F23:O23"/>
    <mergeCell ref="F24:O24"/>
    <mergeCell ref="F19:P19"/>
    <mergeCell ref="E91:F91"/>
    <mergeCell ref="E74:F74"/>
    <mergeCell ref="E57:F57"/>
    <mergeCell ref="E40:F40"/>
    <mergeCell ref="D61:D71"/>
    <mergeCell ref="E62:F62"/>
    <mergeCell ref="E60:F60"/>
    <mergeCell ref="E61:F61"/>
    <mergeCell ref="E63:F63"/>
    <mergeCell ref="E64:F64"/>
    <mergeCell ref="E77:F77"/>
    <mergeCell ref="E86:F86"/>
    <mergeCell ref="E65:F65"/>
    <mergeCell ref="E72:F72"/>
    <mergeCell ref="E73:F73"/>
    <mergeCell ref="E75:F75"/>
  </mergeCells>
  <phoneticPr fontId="2"/>
  <conditionalFormatting sqref="C42:P92">
    <cfRule type="expression" dxfId="39" priority="48">
      <formula>$A$23="１：税抜経費"</formula>
    </cfRule>
  </conditionalFormatting>
  <conditionalFormatting sqref="C25:P41 C59:P92">
    <cfRule type="expression" dxfId="38" priority="47">
      <formula>$A$23="２：税込経費"</formula>
    </cfRule>
  </conditionalFormatting>
  <conditionalFormatting sqref="C25:P58 C76:P92">
    <cfRule type="expression" dxfId="37" priority="46">
      <formula>$A$23="３：税抜→税込経費へ変更"</formula>
    </cfRule>
  </conditionalFormatting>
  <conditionalFormatting sqref="C25:P75">
    <cfRule type="expression" dxfId="36" priority="45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78:O81 G61:O64 G44:O47 G27:O30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4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21" x14ac:dyDescent="0.15">
      <c r="A1" t="str">
        <f>代表研究者用!A1</f>
        <v>様式Ｋ－３－１別紙１（29-2）</v>
      </c>
    </row>
    <row r="2" spans="1:21" s="3" customFormat="1" ht="14.25" x14ac:dyDescent="0.15">
      <c r="A2" s="12"/>
      <c r="C2" s="5"/>
      <c r="E2" s="121" t="str">
        <f>代表研究者用!E2</f>
        <v>［記入要領］</v>
      </c>
      <c r="Q2" s="35"/>
      <c r="R2" s="35"/>
      <c r="S2" s="35"/>
      <c r="T2" s="35"/>
      <c r="U2" s="35"/>
    </row>
    <row r="3" spans="1:21" s="3" customFormat="1" ht="14.25" x14ac:dyDescent="0.15">
      <c r="C3" s="5"/>
      <c r="E3" s="91" t="str">
        <f>代表研究者用!E3</f>
        <v>１．水色地/黄色地のセル</v>
      </c>
      <c r="F3" s="13"/>
      <c r="P3" s="12"/>
      <c r="Q3" s="35"/>
      <c r="R3" s="35"/>
      <c r="S3" s="35"/>
      <c r="T3" s="35"/>
      <c r="U3" s="35"/>
    </row>
    <row r="4" spans="1:21" s="3" customFormat="1" x14ac:dyDescent="0.15">
      <c r="C4" s="5"/>
      <c r="E4" s="120" t="str">
        <f>代表研究者用!E4</f>
        <v>　　・水色地のセルのみ必要事項を記入してください。</v>
      </c>
      <c r="F4" s="6"/>
      <c r="Q4" s="35"/>
      <c r="R4" s="35"/>
      <c r="S4" s="35"/>
      <c r="T4" s="35"/>
      <c r="U4" s="35"/>
    </row>
    <row r="5" spans="1:21" s="3" customFormat="1" x14ac:dyDescent="0.15">
      <c r="C5" s="5"/>
      <c r="E5" s="120" t="str">
        <f>代表研究者用!E5</f>
        <v>　　・文字入力が不要なセルは空欄にしておいてください。</v>
      </c>
      <c r="F5" s="7"/>
      <c r="Q5" s="35"/>
      <c r="R5" s="35"/>
      <c r="S5" s="35"/>
      <c r="T5" s="35"/>
      <c r="U5" s="35"/>
    </row>
    <row r="6" spans="1:21" s="3" customFormat="1" x14ac:dyDescent="0.15">
      <c r="C6" s="5"/>
      <c r="E6" s="120" t="str">
        <f>代表研究者用!E6</f>
        <v>　　・費用欄には研究期間（変更契約年度含む）の各年度の計画額を記入してください。</v>
      </c>
      <c r="F6" s="1"/>
      <c r="Q6" s="35"/>
      <c r="R6" s="35"/>
      <c r="S6" s="35"/>
      <c r="T6" s="35"/>
      <c r="U6" s="35"/>
    </row>
    <row r="7" spans="1:21" s="3" customFormat="1" x14ac:dyDescent="0.15"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Q7" s="35"/>
      <c r="R7" s="35"/>
      <c r="S7" s="35"/>
      <c r="T7" s="35"/>
      <c r="U7" s="35"/>
    </row>
    <row r="8" spans="1:21" s="3" customFormat="1" x14ac:dyDescent="0.15"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G8" s="23"/>
      <c r="H8" s="23"/>
      <c r="I8" s="23"/>
      <c r="J8" s="23"/>
      <c r="K8" s="23"/>
      <c r="L8" s="23"/>
      <c r="M8" s="23"/>
      <c r="N8" s="23"/>
      <c r="O8" s="23"/>
      <c r="P8" s="4"/>
      <c r="Q8" s="35"/>
      <c r="R8" s="35"/>
      <c r="S8" s="35"/>
      <c r="T8" s="35"/>
      <c r="U8" s="35"/>
    </row>
    <row r="9" spans="1:21" s="3" customFormat="1" x14ac:dyDescent="0.15"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5"/>
      <c r="R9" s="35"/>
      <c r="S9" s="35"/>
      <c r="T9" s="35"/>
      <c r="U9" s="35"/>
    </row>
    <row r="10" spans="1:21" s="3" customFormat="1" ht="13.5" customHeight="1" x14ac:dyDescent="0.15"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35"/>
      <c r="R10" s="35"/>
      <c r="S10" s="35"/>
      <c r="T10" s="35"/>
      <c r="U10" s="35"/>
    </row>
    <row r="11" spans="1:21" s="3" customFormat="1" x14ac:dyDescent="0.15">
      <c r="C11" s="5"/>
      <c r="E11" s="91"/>
      <c r="F11" s="1"/>
      <c r="Q11" s="35"/>
      <c r="R11" s="35"/>
      <c r="S11" s="35"/>
      <c r="T11" s="35"/>
      <c r="U11" s="35"/>
    </row>
    <row r="12" spans="1:21" s="3" customFormat="1" x14ac:dyDescent="0.15">
      <c r="C12" s="5"/>
      <c r="D12" s="5"/>
      <c r="E12" s="120" t="str">
        <f>代表研究者用!E12</f>
        <v>２．過去年度の費用欄</v>
      </c>
      <c r="F12" s="7"/>
      <c r="Q12" s="35"/>
      <c r="R12" s="35"/>
      <c r="S12" s="35"/>
      <c r="T12" s="35"/>
      <c r="U12" s="35"/>
    </row>
    <row r="13" spans="1:21" s="3" customFormat="1" x14ac:dyDescent="0.15"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  <c r="Q13" s="35"/>
      <c r="R13" s="35"/>
      <c r="S13" s="35"/>
      <c r="T13" s="35"/>
      <c r="U13" s="35"/>
    </row>
    <row r="14" spans="1:21" s="3" customFormat="1" x14ac:dyDescent="0.15">
      <c r="C14" s="5"/>
      <c r="E14" s="120"/>
      <c r="G14" s="24"/>
      <c r="H14" s="24"/>
      <c r="I14" s="24"/>
      <c r="J14" s="24"/>
      <c r="K14" s="24"/>
      <c r="L14" s="24"/>
      <c r="M14" s="24"/>
      <c r="N14" s="24"/>
      <c r="O14" s="24"/>
      <c r="P14" s="4"/>
      <c r="Q14" s="35"/>
      <c r="R14" s="35"/>
      <c r="S14" s="35"/>
      <c r="T14" s="35"/>
      <c r="U14" s="35"/>
    </row>
    <row r="15" spans="1:21" s="3" customFormat="1" x14ac:dyDescent="0.15">
      <c r="C15" s="5"/>
      <c r="E15" s="120" t="str">
        <f>代表研究者用!E15</f>
        <v>３．その他</v>
      </c>
      <c r="F15" s="1"/>
      <c r="Q15" s="35"/>
      <c r="R15" s="35"/>
      <c r="S15" s="35"/>
      <c r="T15" s="35"/>
      <c r="U15" s="35"/>
    </row>
    <row r="16" spans="1:21" s="3" customFormat="1" x14ac:dyDescent="0.15">
      <c r="C16" s="5"/>
      <c r="E16" s="120" t="str">
        <f>代表研究者用!E16</f>
        <v>　　・代表研究者の消費税率は研究分担者のワークシートにリンクしていますので、ご注意願います。</v>
      </c>
      <c r="F16" s="1"/>
      <c r="Q16" s="35"/>
      <c r="R16" s="35"/>
      <c r="S16" s="35"/>
      <c r="T16" s="35"/>
      <c r="U16" s="35"/>
    </row>
    <row r="17" spans="1:21" x14ac:dyDescent="0.15">
      <c r="A17" s="3"/>
      <c r="B17" s="3"/>
      <c r="C17" s="5"/>
      <c r="D17" s="3"/>
      <c r="E17" s="31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21" s="3" customFormat="1" ht="26.1" customHeight="1" x14ac:dyDescent="0.15">
      <c r="C18" s="5"/>
      <c r="E18" s="188" t="str">
        <f>代表研究者用!E18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37"/>
      <c r="R18" s="37"/>
      <c r="S18" s="35"/>
      <c r="T18" s="35"/>
      <c r="U18" s="35"/>
    </row>
    <row r="19" spans="1:21" ht="20.100000000000001" customHeight="1" x14ac:dyDescent="0.15"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21" ht="27" customHeight="1" x14ac:dyDescent="0.15">
      <c r="C20" s="5" t="s">
        <v>36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21" ht="27" customHeight="1" x14ac:dyDescent="0.15">
      <c r="C21" s="5" t="s">
        <v>74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21" ht="27" customHeight="1" thickBot="1" x14ac:dyDescent="0.2">
      <c r="A22" s="277"/>
      <c r="B22" s="277"/>
      <c r="C22" s="5" t="s">
        <v>75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21" ht="19.5" thickBot="1" x14ac:dyDescent="0.2">
      <c r="A23" s="265" t="s">
        <v>73</v>
      </c>
      <c r="B23" s="266"/>
      <c r="C23" s="5" t="s">
        <v>38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21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71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21" ht="15" customHeight="1" thickBot="1" x14ac:dyDescent="0.2">
      <c r="A25" s="111"/>
      <c r="B25" s="111"/>
      <c r="C25" s="127" t="s">
        <v>89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21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</row>
    <row r="27" spans="1:21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21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1">SUM($G28:$O28)</f>
        <v>0</v>
      </c>
    </row>
    <row r="29" spans="1:21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</row>
    <row r="30" spans="1:21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</row>
    <row r="31" spans="1:21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21" ht="15" customHeight="1" x14ac:dyDescent="0.15">
      <c r="A32" s="112"/>
      <c r="B32" s="111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6">IFERROR(ROUNDDOWN(G35*G$39,0),"")</f>
        <v/>
      </c>
      <c r="H36" s="161" t="str">
        <f t="shared" si="6"/>
        <v/>
      </c>
      <c r="I36" s="161" t="str">
        <f t="shared" si="6"/>
        <v/>
      </c>
      <c r="J36" s="161" t="str">
        <f t="shared" si="6"/>
        <v/>
      </c>
      <c r="K36" s="161" t="str">
        <f t="shared" si="6"/>
        <v/>
      </c>
      <c r="L36" s="161" t="str">
        <f t="shared" si="6"/>
        <v/>
      </c>
      <c r="M36" s="161" t="str">
        <f t="shared" si="6"/>
        <v/>
      </c>
      <c r="N36" s="161" t="str">
        <f t="shared" si="6"/>
        <v/>
      </c>
      <c r="O36" s="161" t="str">
        <f t="shared" si="6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7">IFERROR(G35+G36,"")</f>
        <v/>
      </c>
      <c r="H37" s="159" t="str">
        <f t="shared" si="7"/>
        <v/>
      </c>
      <c r="I37" s="159" t="str">
        <f t="shared" si="7"/>
        <v/>
      </c>
      <c r="J37" s="159" t="str">
        <f t="shared" si="7"/>
        <v/>
      </c>
      <c r="K37" s="159" t="str">
        <f t="shared" si="7"/>
        <v/>
      </c>
      <c r="L37" s="159" t="str">
        <f t="shared" si="7"/>
        <v/>
      </c>
      <c r="M37" s="159" t="str">
        <f t="shared" si="7"/>
        <v/>
      </c>
      <c r="N37" s="159" t="str">
        <f t="shared" si="7"/>
        <v/>
      </c>
      <c r="O37" s="160" t="str">
        <f t="shared" si="7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104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8">$K$39</f>
        <v/>
      </c>
      <c r="M39" s="107" t="str">
        <f t="shared" si="8"/>
        <v/>
      </c>
      <c r="N39" s="107" t="str">
        <f t="shared" si="8"/>
        <v/>
      </c>
      <c r="O39" s="107" t="str">
        <f t="shared" si="8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9">IF(AND(G$38=ROUNDDOWN(G$38,3),G$38&lt;=0.1,G$38&lt;&gt;""),"","←←確認してください ")</f>
        <v/>
      </c>
      <c r="H41" s="53" t="str">
        <f t="shared" si="9"/>
        <v/>
      </c>
      <c r="I41" s="53" t="str">
        <f t="shared" si="9"/>
        <v/>
      </c>
      <c r="J41" s="53" t="str">
        <f t="shared" si="9"/>
        <v/>
      </c>
      <c r="K41" s="53" t="str">
        <f t="shared" si="9"/>
        <v/>
      </c>
      <c r="L41" s="53" t="str">
        <f t="shared" si="9"/>
        <v/>
      </c>
      <c r="M41" s="53" t="str">
        <f t="shared" si="9"/>
        <v/>
      </c>
      <c r="N41" s="53" t="str">
        <f t="shared" si="9"/>
        <v/>
      </c>
      <c r="O41" s="53" t="str">
        <f t="shared" si="9"/>
        <v/>
      </c>
      <c r="P41" s="3"/>
    </row>
    <row r="42" spans="1:16" ht="15" customHeight="1" thickBot="1" x14ac:dyDescent="0.2">
      <c r="A42" s="111"/>
      <c r="B42" s="111"/>
      <c r="C42" s="127" t="s">
        <v>100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1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3">IF(H$58="",ROUNDDOWN(H$48*H$55,0),"　率設定ｴﾗｰ")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4">IFERROR(G49+G48,"")</f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6">IFERROR((ROUNDDOWN(G52*G$56/(1+G$56),0)),"")</f>
        <v/>
      </c>
      <c r="H53" s="8" t="str">
        <f t="shared" si="16"/>
        <v/>
      </c>
      <c r="I53" s="8" t="str">
        <f t="shared" si="16"/>
        <v/>
      </c>
      <c r="J53" s="8" t="str">
        <f t="shared" si="16"/>
        <v/>
      </c>
      <c r="K53" s="8" t="str">
        <f t="shared" si="16"/>
        <v/>
      </c>
      <c r="L53" s="8" t="str">
        <f t="shared" si="16"/>
        <v/>
      </c>
      <c r="M53" s="8" t="str">
        <f t="shared" si="16"/>
        <v/>
      </c>
      <c r="N53" s="8" t="str">
        <f t="shared" si="16"/>
        <v/>
      </c>
      <c r="O53" s="8" t="str">
        <f t="shared" si="16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7">IF(G$56="","",G52)</f>
        <v/>
      </c>
      <c r="H54" s="158" t="str">
        <f t="shared" si="17"/>
        <v/>
      </c>
      <c r="I54" s="158" t="str">
        <f>IF(I$56="","",I52)</f>
        <v/>
      </c>
      <c r="J54" s="158" t="str">
        <f t="shared" ref="J54:O54" si="18">IF(J$56="","",J52)</f>
        <v/>
      </c>
      <c r="K54" s="158" t="str">
        <f t="shared" si="18"/>
        <v/>
      </c>
      <c r="L54" s="158" t="str">
        <f t="shared" si="18"/>
        <v/>
      </c>
      <c r="M54" s="158" t="str">
        <f t="shared" si="18"/>
        <v/>
      </c>
      <c r="N54" s="158" t="str">
        <f t="shared" si="18"/>
        <v/>
      </c>
      <c r="O54" s="162" t="str">
        <f t="shared" si="18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9">$K$56</f>
        <v/>
      </c>
      <c r="M56" s="107" t="str">
        <f t="shared" si="19"/>
        <v/>
      </c>
      <c r="N56" s="107" t="str">
        <f t="shared" si="19"/>
        <v/>
      </c>
      <c r="O56" s="107" t="str">
        <f t="shared" si="19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0">IF(AND(G$55=ROUNDDOWN(G$55,3),G$55&lt;=0.1,G$55&lt;&gt;""),"","←←確認してください ")</f>
        <v/>
      </c>
      <c r="H58" s="53" t="str">
        <f t="shared" si="20"/>
        <v/>
      </c>
      <c r="I58" s="53" t="str">
        <f t="shared" si="20"/>
        <v/>
      </c>
      <c r="J58" s="53" t="str">
        <f t="shared" si="20"/>
        <v/>
      </c>
      <c r="K58" s="53" t="str">
        <f t="shared" si="20"/>
        <v/>
      </c>
      <c r="L58" s="53" t="str">
        <f t="shared" si="20"/>
        <v/>
      </c>
      <c r="M58" s="53" t="str">
        <f t="shared" si="20"/>
        <v/>
      </c>
      <c r="N58" s="53" t="str">
        <f t="shared" si="20"/>
        <v/>
      </c>
      <c r="O58" s="53" t="str">
        <f t="shared" si="20"/>
        <v/>
      </c>
      <c r="P58" s="3"/>
    </row>
    <row r="59" spans="1:16" ht="15" customHeight="1" thickBot="1" x14ac:dyDescent="0.2">
      <c r="A59" s="111"/>
      <c r="B59" s="111"/>
      <c r="C59" s="127" t="s">
        <v>94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1">H$26</f>
        <v>26</v>
      </c>
      <c r="I60" s="114">
        <f t="shared" si="21"/>
        <v>27</v>
      </c>
      <c r="J60" s="114">
        <f t="shared" si="21"/>
        <v>28</v>
      </c>
      <c r="K60" s="114">
        <f t="shared" si="21"/>
        <v>29</v>
      </c>
      <c r="L60" s="114">
        <f t="shared" si="21"/>
        <v>30</v>
      </c>
      <c r="M60" s="114">
        <f t="shared" si="21"/>
        <v>31</v>
      </c>
      <c r="N60" s="114">
        <f t="shared" si="21"/>
        <v>32</v>
      </c>
      <c r="O60" s="114">
        <f t="shared" si="21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2">SUM(G$61:G$64)</f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6">
        <f t="shared" si="22"/>
        <v>0</v>
      </c>
      <c r="L65" s="16">
        <f t="shared" si="22"/>
        <v>0</v>
      </c>
      <c r="M65" s="16">
        <f t="shared" si="22"/>
        <v>0</v>
      </c>
      <c r="N65" s="16">
        <f t="shared" si="22"/>
        <v>0</v>
      </c>
      <c r="O65" s="16">
        <f t="shared" si="22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3">IF(H$75="",ROUNDDOWN(H$65*H$72,0),"　率設定ｴﾗｰ")</f>
        <v>0</v>
      </c>
      <c r="I66" s="9">
        <f t="shared" si="23"/>
        <v>0</v>
      </c>
      <c r="J66" s="9">
        <f t="shared" si="23"/>
        <v>0</v>
      </c>
      <c r="K66" s="9">
        <f t="shared" si="23"/>
        <v>0</v>
      </c>
      <c r="L66" s="9">
        <f t="shared" si="23"/>
        <v>0</v>
      </c>
      <c r="M66" s="9">
        <f t="shared" si="23"/>
        <v>0</v>
      </c>
      <c r="N66" s="9">
        <f t="shared" si="23"/>
        <v>0</v>
      </c>
      <c r="O66" s="9">
        <f t="shared" si="23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4">IFERROR(G66+G65,"")</f>
        <v>0</v>
      </c>
      <c r="H67" s="19">
        <f t="shared" si="24"/>
        <v>0</v>
      </c>
      <c r="I67" s="19">
        <f t="shared" si="24"/>
        <v>0</v>
      </c>
      <c r="J67" s="19">
        <f t="shared" si="24"/>
        <v>0</v>
      </c>
      <c r="K67" s="19">
        <f t="shared" si="24"/>
        <v>0</v>
      </c>
      <c r="L67" s="19">
        <f t="shared" si="24"/>
        <v>0</v>
      </c>
      <c r="M67" s="19">
        <f t="shared" si="24"/>
        <v>0</v>
      </c>
      <c r="N67" s="19">
        <f t="shared" si="24"/>
        <v>0</v>
      </c>
      <c r="O67" s="19">
        <f t="shared" si="24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5">IFERROR(G$67,"")</f>
        <v>0</v>
      </c>
      <c r="H69" s="20">
        <f t="shared" si="25"/>
        <v>0</v>
      </c>
      <c r="I69" s="20">
        <f t="shared" si="25"/>
        <v>0</v>
      </c>
      <c r="J69" s="20">
        <f t="shared" si="25"/>
        <v>0</v>
      </c>
      <c r="K69" s="20">
        <f t="shared" si="25"/>
        <v>0</v>
      </c>
      <c r="L69" s="20">
        <f t="shared" si="25"/>
        <v>0</v>
      </c>
      <c r="M69" s="20">
        <f t="shared" si="25"/>
        <v>0</v>
      </c>
      <c r="N69" s="20">
        <f t="shared" si="25"/>
        <v>0</v>
      </c>
      <c r="O69" s="20">
        <f t="shared" si="25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6">$K$56</f>
        <v/>
      </c>
      <c r="M73" s="107" t="str">
        <f t="shared" si="26"/>
        <v/>
      </c>
      <c r="N73" s="107" t="str">
        <f t="shared" si="26"/>
        <v/>
      </c>
      <c r="O73" s="107" t="str">
        <f t="shared" si="26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7">IF(AND(G$72=ROUNDDOWN(G$72,3),G$72&lt;=0.1,G$72&lt;&gt;""),"","←←確認してください ")</f>
        <v/>
      </c>
      <c r="H75" s="53" t="str">
        <f t="shared" si="27"/>
        <v/>
      </c>
      <c r="I75" s="53" t="str">
        <f t="shared" si="27"/>
        <v/>
      </c>
      <c r="J75" s="53" t="str">
        <f t="shared" si="27"/>
        <v/>
      </c>
      <c r="K75" s="53" t="str">
        <f t="shared" si="27"/>
        <v/>
      </c>
      <c r="L75" s="53" t="str">
        <f t="shared" si="27"/>
        <v/>
      </c>
      <c r="M75" s="53" t="str">
        <f t="shared" si="27"/>
        <v/>
      </c>
      <c r="N75" s="53" t="str">
        <f t="shared" si="27"/>
        <v/>
      </c>
      <c r="O75" s="53" t="str">
        <f t="shared" si="27"/>
        <v/>
      </c>
      <c r="P75" s="3"/>
    </row>
    <row r="76" spans="1:16" ht="15" customHeight="1" thickBot="1" x14ac:dyDescent="0.2">
      <c r="A76" s="112"/>
      <c r="B76" s="111"/>
      <c r="C76" s="127" t="s">
        <v>94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8">H$26</f>
        <v>26</v>
      </c>
      <c r="I77" s="114">
        <f t="shared" si="28"/>
        <v>27</v>
      </c>
      <c r="J77" s="114">
        <f t="shared" si="28"/>
        <v>28</v>
      </c>
      <c r="K77" s="114">
        <f t="shared" si="28"/>
        <v>29</v>
      </c>
      <c r="L77" s="114">
        <f t="shared" si="28"/>
        <v>30</v>
      </c>
      <c r="M77" s="114">
        <f t="shared" si="28"/>
        <v>31</v>
      </c>
      <c r="N77" s="114">
        <f t="shared" si="28"/>
        <v>32</v>
      </c>
      <c r="O77" s="114">
        <f t="shared" si="28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9">SUM(G$78:G$81)</f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30">IF(H$92="",ROUNDDOWN(H$82*H$89,0),"　率設定ｴﾗｰ")</f>
        <v>0</v>
      </c>
      <c r="I83" s="9">
        <f t="shared" si="30"/>
        <v>0</v>
      </c>
      <c r="J83" s="9">
        <f t="shared" si="30"/>
        <v>0</v>
      </c>
      <c r="K83" s="9">
        <f t="shared" si="30"/>
        <v>0</v>
      </c>
      <c r="L83" s="9">
        <f t="shared" si="30"/>
        <v>0</v>
      </c>
      <c r="M83" s="9">
        <f t="shared" si="30"/>
        <v>0</v>
      </c>
      <c r="N83" s="9">
        <f t="shared" si="30"/>
        <v>0</v>
      </c>
      <c r="O83" s="9">
        <f t="shared" si="30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1">IFERROR(G83+G82,"")</f>
        <v>0</v>
      </c>
      <c r="H84" s="19">
        <f t="shared" si="31"/>
        <v>0</v>
      </c>
      <c r="I84" s="19">
        <f t="shared" si="31"/>
        <v>0</v>
      </c>
      <c r="J84" s="19">
        <f t="shared" si="31"/>
        <v>0</v>
      </c>
      <c r="K84" s="19">
        <f t="shared" si="31"/>
        <v>0</v>
      </c>
      <c r="L84" s="19">
        <f t="shared" si="31"/>
        <v>0</v>
      </c>
      <c r="M84" s="19">
        <f t="shared" si="31"/>
        <v>0</v>
      </c>
      <c r="N84" s="19">
        <f t="shared" si="31"/>
        <v>0</v>
      </c>
      <c r="O84" s="19">
        <f t="shared" si="31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2">IFERROR(G$84,"")</f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3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103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$K$56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  <row r="93" spans="1:16" ht="17.25" x14ac:dyDescent="0.15">
      <c r="A93" s="111"/>
      <c r="B93" s="111"/>
      <c r="E93" s="256"/>
      <c r="F93" s="256"/>
      <c r="G93" s="29"/>
      <c r="H93" s="29"/>
      <c r="I93" s="29"/>
      <c r="J93" s="29"/>
      <c r="K93" s="29"/>
      <c r="L93" s="29"/>
      <c r="M93" s="29"/>
      <c r="N93" s="29"/>
      <c r="O93" s="29"/>
      <c r="P93" s="3"/>
    </row>
    <row r="94" spans="1:16" x14ac:dyDescent="0.15">
      <c r="A94" s="111"/>
      <c r="B94" s="111"/>
    </row>
  </sheetData>
  <sheetProtection algorithmName="SHA-512" hashValue="jqfBsdn5bN14zI1GLqZNwHedLfUd0E3P0ZI2iDKZ7P7mp0adjBGKYlU7UXECRxvJiQ0Rayo5aOSKXI0TpM3c6g==" saltValue="s9jaMARx9qypa55LRa/mJA==" spinCount="100000" sheet="1" formatCells="0" formatColumns="0"/>
  <protectedRanges>
    <protectedRange sqref="A23:B23" name="範囲1"/>
    <protectedRange sqref="F23:F24" name="範囲2_2"/>
    <protectedRange sqref="G55:O55 G72:O72 G89:O89 G38:O38" name="範囲3_1"/>
    <protectedRange sqref="G27:O30" name="範囲6_4"/>
    <protectedRange sqref="G44:O47" name="範囲6_1_1"/>
    <protectedRange sqref="G61:O64" name="範囲6_2_1"/>
    <protectedRange sqref="G78:O81" name="範囲6_3_1"/>
  </protectedRanges>
  <mergeCells count="84">
    <mergeCell ref="E93:F93"/>
    <mergeCell ref="E83:F83"/>
    <mergeCell ref="E84:F84"/>
    <mergeCell ref="E85:F85"/>
    <mergeCell ref="E86:F86"/>
    <mergeCell ref="E92:F92"/>
    <mergeCell ref="E88:F88"/>
    <mergeCell ref="E89:F89"/>
    <mergeCell ref="E90:F90"/>
    <mergeCell ref="E91:F91"/>
    <mergeCell ref="E70:F70"/>
    <mergeCell ref="E87:F87"/>
    <mergeCell ref="E71:F71"/>
    <mergeCell ref="E72:F72"/>
    <mergeCell ref="E73:F73"/>
    <mergeCell ref="E78:F78"/>
    <mergeCell ref="E79:F79"/>
    <mergeCell ref="E80:F80"/>
    <mergeCell ref="E75:F75"/>
    <mergeCell ref="E81:F81"/>
    <mergeCell ref="E82:F82"/>
    <mergeCell ref="E74:F74"/>
    <mergeCell ref="E40:F40"/>
    <mergeCell ref="E69:F69"/>
    <mergeCell ref="E54:F54"/>
    <mergeCell ref="E55:F55"/>
    <mergeCell ref="E56:F56"/>
    <mergeCell ref="E61:F61"/>
    <mergeCell ref="E62:F62"/>
    <mergeCell ref="E63:F63"/>
    <mergeCell ref="E64:F64"/>
    <mergeCell ref="E65:F65"/>
    <mergeCell ref="E66:F66"/>
    <mergeCell ref="E67:F67"/>
    <mergeCell ref="E68:F68"/>
    <mergeCell ref="E57:F57"/>
    <mergeCell ref="E18:P18"/>
    <mergeCell ref="A22:B22"/>
    <mergeCell ref="D61:D71"/>
    <mergeCell ref="F20:P20"/>
    <mergeCell ref="F21:P21"/>
    <mergeCell ref="F22:P22"/>
    <mergeCell ref="E26:F26"/>
    <mergeCell ref="D27:D37"/>
    <mergeCell ref="A24:B24"/>
    <mergeCell ref="E27:F27"/>
    <mergeCell ref="E34:F34"/>
    <mergeCell ref="A26:B26"/>
    <mergeCell ref="A60:B60"/>
    <mergeCell ref="E60:F60"/>
    <mergeCell ref="E32:F32"/>
    <mergeCell ref="E38:F38"/>
    <mergeCell ref="D78:D88"/>
    <mergeCell ref="A23:B23"/>
    <mergeCell ref="E58:F58"/>
    <mergeCell ref="E28:F28"/>
    <mergeCell ref="E29:F29"/>
    <mergeCell ref="A43:B43"/>
    <mergeCell ref="E43:F43"/>
    <mergeCell ref="D44:D54"/>
    <mergeCell ref="E33:F33"/>
    <mergeCell ref="D42:E42"/>
    <mergeCell ref="E35:F35"/>
    <mergeCell ref="E36:F36"/>
    <mergeCell ref="E37:F37"/>
    <mergeCell ref="E30:F30"/>
    <mergeCell ref="E31:F31"/>
    <mergeCell ref="E53:F53"/>
    <mergeCell ref="F19:P19"/>
    <mergeCell ref="F23:O23"/>
    <mergeCell ref="F24:O24"/>
    <mergeCell ref="A77:B77"/>
    <mergeCell ref="E77:F77"/>
    <mergeCell ref="E39:F39"/>
    <mergeCell ref="E41:F4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</mergeCells>
  <phoneticPr fontId="2"/>
  <conditionalFormatting sqref="C42:P92">
    <cfRule type="expression" dxfId="35" priority="46">
      <formula>$A$23="１：税抜経費"</formula>
    </cfRule>
  </conditionalFormatting>
  <conditionalFormatting sqref="C59:P92 C25:P41">
    <cfRule type="expression" dxfId="34" priority="44">
      <formula>$A$23="２：税込経費"</formula>
    </cfRule>
  </conditionalFormatting>
  <conditionalFormatting sqref="C76:P92 C25:P58">
    <cfRule type="expression" dxfId="33" priority="43">
      <formula>$A$23="３：税抜→税込経費へ変更"</formula>
    </cfRule>
  </conditionalFormatting>
  <conditionalFormatting sqref="C25:P75">
    <cfRule type="expression" dxfId="32" priority="42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94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B19" s="129"/>
      <c r="C19" s="128"/>
      <c r="D19" s="129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69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76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66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77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78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ht="15" customHeight="1" thickBot="1" x14ac:dyDescent="0.2">
      <c r="A25" s="111"/>
      <c r="B25" s="111"/>
      <c r="C25" s="127" t="s">
        <v>89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>代表研究者用!I$26</f>
        <v>27</v>
      </c>
      <c r="J26" s="114">
        <f>代表研究者用!J$26</f>
        <v>28</v>
      </c>
      <c r="K26" s="114">
        <f>代表研究者用!K$26</f>
        <v>29</v>
      </c>
      <c r="L26" s="114">
        <f>代表研究者用!L$26</f>
        <v>30</v>
      </c>
      <c r="M26" s="114">
        <f>代表研究者用!M$26</f>
        <v>31</v>
      </c>
      <c r="N26" s="114">
        <f>代表研究者用!N$26</f>
        <v>32</v>
      </c>
      <c r="O26" s="114">
        <f>代表研究者用!O$26</f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0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0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0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2">IF(H$41="",ROUNDDOWN(H$31*H$38,0),"　率設定ｴﾗｰ")</f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5">IFERROR(ROUNDDOWN(G35*G$39,0),"")</f>
        <v/>
      </c>
      <c r="H36" s="161" t="str">
        <f t="shared" si="5"/>
        <v/>
      </c>
      <c r="I36" s="161" t="str">
        <f t="shared" si="5"/>
        <v/>
      </c>
      <c r="J36" s="161" t="str">
        <f t="shared" si="5"/>
        <v/>
      </c>
      <c r="K36" s="161" t="str">
        <f t="shared" si="5"/>
        <v/>
      </c>
      <c r="L36" s="161" t="str">
        <f t="shared" si="5"/>
        <v/>
      </c>
      <c r="M36" s="161" t="str">
        <f t="shared" si="5"/>
        <v/>
      </c>
      <c r="N36" s="161" t="str">
        <f t="shared" si="5"/>
        <v/>
      </c>
      <c r="O36" s="161" t="str">
        <f t="shared" si="5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6">IFERROR(G35+G36,"")</f>
        <v/>
      </c>
      <c r="H37" s="159" t="str">
        <f t="shared" si="6"/>
        <v/>
      </c>
      <c r="I37" s="159" t="str">
        <f t="shared" si="6"/>
        <v/>
      </c>
      <c r="J37" s="159" t="str">
        <f t="shared" si="6"/>
        <v/>
      </c>
      <c r="K37" s="159" t="str">
        <f t="shared" si="6"/>
        <v/>
      </c>
      <c r="L37" s="159" t="str">
        <f t="shared" si="6"/>
        <v/>
      </c>
      <c r="M37" s="159" t="str">
        <f t="shared" si="6"/>
        <v/>
      </c>
      <c r="N37" s="159" t="str">
        <f t="shared" si="6"/>
        <v/>
      </c>
      <c r="O37" s="159" t="str">
        <f t="shared" si="6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103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105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7">$K$39</f>
        <v/>
      </c>
      <c r="M39" s="107" t="str">
        <f t="shared" si="7"/>
        <v/>
      </c>
      <c r="N39" s="107" t="str">
        <f t="shared" si="7"/>
        <v/>
      </c>
      <c r="O39" s="107" t="str">
        <f t="shared" si="7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8">IF(AND(G$38=ROUNDDOWN(G$38,3),G$38&lt;=0.1,G$38&lt;&gt;""),"","←←確認してください ")</f>
        <v/>
      </c>
      <c r="H41" s="53" t="str">
        <f t="shared" si="8"/>
        <v/>
      </c>
      <c r="I41" s="53" t="str">
        <f t="shared" si="8"/>
        <v/>
      </c>
      <c r="J41" s="53" t="str">
        <f t="shared" si="8"/>
        <v/>
      </c>
      <c r="K41" s="53" t="str">
        <f t="shared" si="8"/>
        <v/>
      </c>
      <c r="L41" s="53" t="str">
        <f t="shared" si="8"/>
        <v/>
      </c>
      <c r="M41" s="53" t="str">
        <f t="shared" si="8"/>
        <v/>
      </c>
      <c r="N41" s="53" t="str">
        <f t="shared" si="8"/>
        <v/>
      </c>
      <c r="O41" s="53" t="str">
        <f t="shared" si="8"/>
        <v/>
      </c>
      <c r="P41" s="3"/>
    </row>
    <row r="42" spans="1:16" ht="15" customHeight="1" thickBot="1" x14ac:dyDescent="0.2">
      <c r="A42" s="111"/>
      <c r="B42" s="111"/>
      <c r="C42" s="127" t="s">
        <v>101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9">H$26</f>
        <v>26</v>
      </c>
      <c r="I43" s="114">
        <f t="shared" si="9"/>
        <v>27</v>
      </c>
      <c r="J43" s="114">
        <f t="shared" si="9"/>
        <v>28</v>
      </c>
      <c r="K43" s="114">
        <f t="shared" si="9"/>
        <v>29</v>
      </c>
      <c r="L43" s="114">
        <f t="shared" si="9"/>
        <v>30</v>
      </c>
      <c r="M43" s="114">
        <f t="shared" si="9"/>
        <v>31</v>
      </c>
      <c r="N43" s="114">
        <f t="shared" si="9"/>
        <v>32</v>
      </c>
      <c r="O43" s="114">
        <f t="shared" si="9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0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0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0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2">IF(H$58="",ROUNDDOWN(H$48*H$55,0),"　率設定ｴﾗｰ")</f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3">IFERROR(G49+G48,"")</f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5">IFERROR((ROUNDDOWN(G52*G$56/(1+G$56),0)),"")</f>
        <v/>
      </c>
      <c r="H53" s="8" t="str">
        <f t="shared" si="15"/>
        <v/>
      </c>
      <c r="I53" s="8" t="str">
        <f t="shared" si="15"/>
        <v/>
      </c>
      <c r="J53" s="8" t="str">
        <f t="shared" si="15"/>
        <v/>
      </c>
      <c r="K53" s="8" t="str">
        <f t="shared" si="15"/>
        <v/>
      </c>
      <c r="L53" s="8" t="str">
        <f t="shared" si="15"/>
        <v/>
      </c>
      <c r="M53" s="8" t="str">
        <f t="shared" si="15"/>
        <v/>
      </c>
      <c r="N53" s="8" t="str">
        <f t="shared" si="15"/>
        <v/>
      </c>
      <c r="O53" s="8" t="str">
        <f t="shared" si="15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6">IF(G$56="","",G52)</f>
        <v/>
      </c>
      <c r="H54" s="158" t="str">
        <f t="shared" si="16"/>
        <v/>
      </c>
      <c r="I54" s="158" t="str">
        <f>IF(I$56="","",I52)</f>
        <v/>
      </c>
      <c r="J54" s="158" t="str">
        <f t="shared" ref="J54:O54" si="17">IF(J$56="","",J52)</f>
        <v/>
      </c>
      <c r="K54" s="158" t="str">
        <f t="shared" si="17"/>
        <v/>
      </c>
      <c r="L54" s="158" t="str">
        <f t="shared" si="17"/>
        <v/>
      </c>
      <c r="M54" s="158" t="str">
        <f t="shared" si="17"/>
        <v/>
      </c>
      <c r="N54" s="158" t="str">
        <f t="shared" si="17"/>
        <v/>
      </c>
      <c r="O54" s="158" t="str">
        <f t="shared" si="17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8">$K$56</f>
        <v/>
      </c>
      <c r="M56" s="107" t="str">
        <f t="shared" si="18"/>
        <v/>
      </c>
      <c r="N56" s="107" t="str">
        <f t="shared" si="18"/>
        <v/>
      </c>
      <c r="O56" s="107" t="str">
        <f t="shared" si="18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19">IF(AND(G$55=ROUNDDOWN(G$55,3),G$55&lt;=0.1,G$55&lt;&gt;""),"","←←確認してください ")</f>
        <v/>
      </c>
      <c r="H58" s="53" t="str">
        <f t="shared" si="19"/>
        <v/>
      </c>
      <c r="I58" s="53" t="str">
        <f t="shared" si="19"/>
        <v/>
      </c>
      <c r="J58" s="53" t="str">
        <f t="shared" si="19"/>
        <v/>
      </c>
      <c r="K58" s="53" t="str">
        <f t="shared" si="19"/>
        <v/>
      </c>
      <c r="L58" s="53" t="str">
        <f t="shared" si="19"/>
        <v/>
      </c>
      <c r="M58" s="53" t="str">
        <f t="shared" si="19"/>
        <v/>
      </c>
      <c r="N58" s="53" t="str">
        <f t="shared" si="19"/>
        <v/>
      </c>
      <c r="O58" s="53" t="str">
        <f t="shared" si="19"/>
        <v/>
      </c>
      <c r="P58" s="3"/>
    </row>
    <row r="59" spans="1:16" ht="15" customHeight="1" thickBot="1" x14ac:dyDescent="0.2">
      <c r="A59" s="111"/>
      <c r="B59" s="111"/>
      <c r="C59" s="127" t="s">
        <v>96</v>
      </c>
      <c r="D59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0">H$26</f>
        <v>26</v>
      </c>
      <c r="I60" s="114">
        <f t="shared" si="20"/>
        <v>27</v>
      </c>
      <c r="J60" s="114">
        <f t="shared" si="20"/>
        <v>28</v>
      </c>
      <c r="K60" s="114">
        <f t="shared" si="20"/>
        <v>29</v>
      </c>
      <c r="L60" s="114">
        <f t="shared" si="20"/>
        <v>30</v>
      </c>
      <c r="M60" s="114">
        <f t="shared" si="20"/>
        <v>31</v>
      </c>
      <c r="N60" s="114">
        <f t="shared" si="20"/>
        <v>32</v>
      </c>
      <c r="O60" s="114">
        <f t="shared" si="20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1">SUM(G$61:G$64)</f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6">
        <f t="shared" si="21"/>
        <v>0</v>
      </c>
      <c r="L65" s="16">
        <f t="shared" si="21"/>
        <v>0</v>
      </c>
      <c r="M65" s="16">
        <f t="shared" si="21"/>
        <v>0</v>
      </c>
      <c r="N65" s="16">
        <f t="shared" si="21"/>
        <v>0</v>
      </c>
      <c r="O65" s="16">
        <f t="shared" si="21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2">IF(H$75="",ROUNDDOWN(H$65*H$72,0),"　率設定ｴﾗｰ")</f>
        <v>0</v>
      </c>
      <c r="I66" s="9">
        <f t="shared" si="22"/>
        <v>0</v>
      </c>
      <c r="J66" s="9">
        <f t="shared" si="22"/>
        <v>0</v>
      </c>
      <c r="K66" s="9">
        <f t="shared" si="22"/>
        <v>0</v>
      </c>
      <c r="L66" s="9">
        <f t="shared" si="22"/>
        <v>0</v>
      </c>
      <c r="M66" s="9">
        <f t="shared" si="22"/>
        <v>0</v>
      </c>
      <c r="N66" s="9">
        <f t="shared" si="22"/>
        <v>0</v>
      </c>
      <c r="O66" s="9">
        <f t="shared" si="22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3">IFERROR(G66+G65,"")</f>
        <v>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0</v>
      </c>
      <c r="L67" s="19">
        <f t="shared" si="23"/>
        <v>0</v>
      </c>
      <c r="M67" s="19">
        <f t="shared" si="23"/>
        <v>0</v>
      </c>
      <c r="N67" s="19">
        <f t="shared" si="23"/>
        <v>0</v>
      </c>
      <c r="O67" s="19">
        <f t="shared" si="23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4">IFERROR(G$67,"")</f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106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5">$K$73</f>
        <v/>
      </c>
      <c r="M73" s="107" t="str">
        <f t="shared" si="25"/>
        <v/>
      </c>
      <c r="N73" s="107" t="str">
        <f t="shared" si="25"/>
        <v/>
      </c>
      <c r="O73" s="107" t="str">
        <f t="shared" si="25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6">IF(AND(G$72=ROUNDDOWN(G$72,3),G$72&lt;=0.1,G$72&lt;&gt;""),"","←←確認してください ")</f>
        <v/>
      </c>
      <c r="H75" s="53" t="str">
        <f t="shared" si="26"/>
        <v/>
      </c>
      <c r="I75" s="53" t="str">
        <f t="shared" si="26"/>
        <v/>
      </c>
      <c r="J75" s="53" t="str">
        <f t="shared" si="26"/>
        <v/>
      </c>
      <c r="K75" s="53" t="str">
        <f t="shared" si="26"/>
        <v/>
      </c>
      <c r="L75" s="53" t="str">
        <f t="shared" si="26"/>
        <v/>
      </c>
      <c r="M75" s="53" t="str">
        <f t="shared" si="26"/>
        <v/>
      </c>
      <c r="N75" s="53" t="str">
        <f t="shared" si="26"/>
        <v/>
      </c>
      <c r="O75" s="53" t="str">
        <f t="shared" si="26"/>
        <v/>
      </c>
      <c r="P75" s="3"/>
    </row>
    <row r="76" spans="1:16" ht="15" customHeight="1" thickBot="1" x14ac:dyDescent="0.2">
      <c r="A76" s="112"/>
      <c r="B76" s="111"/>
      <c r="C76" s="127" t="s">
        <v>96</v>
      </c>
      <c r="D76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7">H$26</f>
        <v>26</v>
      </c>
      <c r="I77" s="114">
        <f t="shared" si="27"/>
        <v>27</v>
      </c>
      <c r="J77" s="114">
        <f t="shared" si="27"/>
        <v>28</v>
      </c>
      <c r="K77" s="114">
        <f t="shared" si="27"/>
        <v>29</v>
      </c>
      <c r="L77" s="114">
        <f t="shared" si="27"/>
        <v>30</v>
      </c>
      <c r="M77" s="114">
        <f t="shared" si="27"/>
        <v>31</v>
      </c>
      <c r="N77" s="114">
        <f t="shared" si="27"/>
        <v>32</v>
      </c>
      <c r="O77" s="114">
        <f t="shared" si="27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8">SUM(G$78:G$81)</f>
        <v>0</v>
      </c>
      <c r="H82" s="16">
        <f t="shared" si="28"/>
        <v>0</v>
      </c>
      <c r="I82" s="16">
        <f t="shared" si="28"/>
        <v>0</v>
      </c>
      <c r="J82" s="16">
        <f t="shared" si="28"/>
        <v>0</v>
      </c>
      <c r="K82" s="16">
        <f t="shared" si="28"/>
        <v>0</v>
      </c>
      <c r="L82" s="16">
        <f t="shared" si="28"/>
        <v>0</v>
      </c>
      <c r="M82" s="16">
        <f t="shared" si="28"/>
        <v>0</v>
      </c>
      <c r="N82" s="16">
        <f t="shared" si="28"/>
        <v>0</v>
      </c>
      <c r="O82" s="16">
        <f t="shared" si="28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29">IF(H$92="",ROUNDDOWN(H$82*H$89,0),"　率設定ｴﾗｰ")</f>
        <v>0</v>
      </c>
      <c r="I83" s="9">
        <f t="shared" si="29"/>
        <v>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0">IFERROR(G83+G82,"")</f>
        <v>0</v>
      </c>
      <c r="H84" s="19">
        <f t="shared" si="30"/>
        <v>0</v>
      </c>
      <c r="I84" s="19">
        <f t="shared" si="30"/>
        <v>0</v>
      </c>
      <c r="J84" s="19">
        <f t="shared" si="30"/>
        <v>0</v>
      </c>
      <c r="K84" s="19">
        <f t="shared" si="30"/>
        <v>0</v>
      </c>
      <c r="L84" s="19">
        <f t="shared" si="30"/>
        <v>0</v>
      </c>
      <c r="M84" s="19">
        <f t="shared" si="30"/>
        <v>0</v>
      </c>
      <c r="N84" s="19">
        <f t="shared" si="30"/>
        <v>0</v>
      </c>
      <c r="O84" s="19">
        <f t="shared" si="30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1">IFERROR(G$84,"")</f>
        <v>0</v>
      </c>
      <c r="H86" s="20">
        <f t="shared" si="31"/>
        <v>0</v>
      </c>
      <c r="I86" s="20">
        <f t="shared" si="31"/>
        <v>0</v>
      </c>
      <c r="J86" s="20">
        <f t="shared" si="31"/>
        <v>0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2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 t="shared" ref="G90:H90" si="33">G$39</f>
        <v/>
      </c>
      <c r="H90" s="107" t="str">
        <f t="shared" si="33"/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$K$90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</sheetData>
  <sheetProtection algorithmName="SHA-512" hashValue="5heDIIhBEv8lOjXoY2rgdHKxwy3dFXw53biq7x6ZFKh8abhpzRqjuhs8PhcDxrdBJxNStjxPd9xksciM5trycw==" saltValue="/QnVsCE+GK/e4lyscyYi/A==" spinCount="100000" sheet="1" formatCells="0" formatColumns="0"/>
  <protectedRanges>
    <protectedRange sqref="A23:B23" name="範囲1"/>
    <protectedRange sqref="F23:F24" name="範囲2_1"/>
    <protectedRange sqref="G55:O55 G72:O72 G89:O89 G38:O38" name="範囲3_1"/>
    <protectedRange sqref="G27:O30" name="範囲6_4"/>
    <protectedRange sqref="G44:O47" name="範囲6_1_1"/>
    <protectedRange sqref="G61:O64" name="範囲6_2_1"/>
    <protectedRange sqref="G78:O81" name="範囲6_3_1"/>
  </protectedRanges>
  <mergeCells count="83">
    <mergeCell ref="A43:B43"/>
    <mergeCell ref="D78:D88"/>
    <mergeCell ref="E82:F82"/>
    <mergeCell ref="E84:F84"/>
    <mergeCell ref="E85:F85"/>
    <mergeCell ref="E80:F80"/>
    <mergeCell ref="E81:F81"/>
    <mergeCell ref="E83:F83"/>
    <mergeCell ref="E78:F78"/>
    <mergeCell ref="E86:F86"/>
    <mergeCell ref="E87:F87"/>
    <mergeCell ref="E70:F70"/>
    <mergeCell ref="E71:F71"/>
    <mergeCell ref="E72:F72"/>
    <mergeCell ref="E73:F73"/>
    <mergeCell ref="E79:F79"/>
    <mergeCell ref="D44:D54"/>
    <mergeCell ref="E48:F48"/>
    <mergeCell ref="E50:F50"/>
    <mergeCell ref="E54:F54"/>
    <mergeCell ref="E75:F75"/>
    <mergeCell ref="E55:F55"/>
    <mergeCell ref="E56:F56"/>
    <mergeCell ref="E58:F58"/>
    <mergeCell ref="E60:F60"/>
    <mergeCell ref="E61:F61"/>
    <mergeCell ref="E69:F69"/>
    <mergeCell ref="E64:F64"/>
    <mergeCell ref="E66:F66"/>
    <mergeCell ref="E63:F63"/>
    <mergeCell ref="E68:F68"/>
    <mergeCell ref="E74:F74"/>
    <mergeCell ref="A22:B22"/>
    <mergeCell ref="F22:P22"/>
    <mergeCell ref="A23:B23"/>
    <mergeCell ref="F21:P21"/>
    <mergeCell ref="E31:F31"/>
    <mergeCell ref="E26:F26"/>
    <mergeCell ref="E27:F27"/>
    <mergeCell ref="E28:F28"/>
    <mergeCell ref="A24:B24"/>
    <mergeCell ref="A26:B26"/>
    <mergeCell ref="D27:D37"/>
    <mergeCell ref="E36:F36"/>
    <mergeCell ref="E37:F37"/>
    <mergeCell ref="A77:B77"/>
    <mergeCell ref="E62:F62"/>
    <mergeCell ref="E39:F39"/>
    <mergeCell ref="E41:F41"/>
    <mergeCell ref="E43:F43"/>
    <mergeCell ref="A60:B60"/>
    <mergeCell ref="D61:D71"/>
    <mergeCell ref="E47:F47"/>
    <mergeCell ref="E49:F49"/>
    <mergeCell ref="E52:F52"/>
    <mergeCell ref="E53:F53"/>
    <mergeCell ref="E51:F51"/>
    <mergeCell ref="E44:F44"/>
    <mergeCell ref="E45:F45"/>
    <mergeCell ref="E46:F46"/>
    <mergeCell ref="D42:E42"/>
    <mergeCell ref="E92:F92"/>
    <mergeCell ref="E65:F65"/>
    <mergeCell ref="E67:F67"/>
    <mergeCell ref="E88:F88"/>
    <mergeCell ref="F20:P20"/>
    <mergeCell ref="E35:F35"/>
    <mergeCell ref="E29:F29"/>
    <mergeCell ref="E38:F38"/>
    <mergeCell ref="E30:F30"/>
    <mergeCell ref="E32:F32"/>
    <mergeCell ref="E33:F33"/>
    <mergeCell ref="E34:F34"/>
    <mergeCell ref="E77:F77"/>
    <mergeCell ref="E40:F40"/>
    <mergeCell ref="E57:F57"/>
    <mergeCell ref="E91:F91"/>
    <mergeCell ref="E18:P18"/>
    <mergeCell ref="E89:F89"/>
    <mergeCell ref="E90:F90"/>
    <mergeCell ref="F19:P19"/>
    <mergeCell ref="F23:O23"/>
    <mergeCell ref="F24:O24"/>
  </mergeCells>
  <phoneticPr fontId="2"/>
  <conditionalFormatting sqref="C42:P92">
    <cfRule type="expression" dxfId="31" priority="48">
      <formula>$A$23="１：税抜経費"</formula>
    </cfRule>
  </conditionalFormatting>
  <conditionalFormatting sqref="C25:P41 C59:P92">
    <cfRule type="expression" dxfId="30" priority="46">
      <formula>$A$23="２：税込経費"</formula>
    </cfRule>
  </conditionalFormatting>
  <conditionalFormatting sqref="C25:P58 C76:P92">
    <cfRule type="expression" dxfId="29" priority="45">
      <formula>$A$23="３：税抜→税込経費へ変更"</formula>
    </cfRule>
  </conditionalFormatting>
  <conditionalFormatting sqref="C25:P75">
    <cfRule type="expression" dxfId="28" priority="44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92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B19" s="129"/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69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79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66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38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67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ht="15" customHeight="1" thickBot="1" x14ac:dyDescent="0.2">
      <c r="A25" s="111"/>
      <c r="B25" s="111"/>
      <c r="C25" s="127" t="s">
        <v>101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1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6">IFERROR(ROUNDDOWN(G35*G$39,0),"")</f>
        <v/>
      </c>
      <c r="H36" s="161" t="str">
        <f t="shared" si="6"/>
        <v/>
      </c>
      <c r="I36" s="161" t="str">
        <f t="shared" si="6"/>
        <v/>
      </c>
      <c r="J36" s="161" t="str">
        <f t="shared" si="6"/>
        <v/>
      </c>
      <c r="K36" s="161" t="str">
        <f t="shared" si="6"/>
        <v/>
      </c>
      <c r="L36" s="161" t="str">
        <f t="shared" si="6"/>
        <v/>
      </c>
      <c r="M36" s="161" t="str">
        <f t="shared" si="6"/>
        <v/>
      </c>
      <c r="N36" s="161" t="str">
        <f t="shared" si="6"/>
        <v/>
      </c>
      <c r="O36" s="161" t="str">
        <f t="shared" si="6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7">IFERROR(G35+G36,"")</f>
        <v/>
      </c>
      <c r="H37" s="159" t="str">
        <f t="shared" si="7"/>
        <v/>
      </c>
      <c r="I37" s="159" t="str">
        <f t="shared" si="7"/>
        <v/>
      </c>
      <c r="J37" s="159" t="str">
        <f t="shared" si="7"/>
        <v/>
      </c>
      <c r="K37" s="159" t="str">
        <f t="shared" si="7"/>
        <v/>
      </c>
      <c r="L37" s="159" t="str">
        <f t="shared" si="7"/>
        <v/>
      </c>
      <c r="M37" s="159" t="str">
        <f t="shared" si="7"/>
        <v/>
      </c>
      <c r="N37" s="159" t="str">
        <f t="shared" si="7"/>
        <v/>
      </c>
      <c r="O37" s="159" t="str">
        <f t="shared" si="7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106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88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8">$K$39</f>
        <v/>
      </c>
      <c r="M39" s="107" t="str">
        <f t="shared" si="8"/>
        <v/>
      </c>
      <c r="N39" s="107" t="str">
        <f t="shared" si="8"/>
        <v/>
      </c>
      <c r="O39" s="107" t="str">
        <f t="shared" si="8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9">IF(AND(G$38=ROUNDDOWN(G$38,3),G$38&lt;=0.1,G$38&lt;&gt;""),"","←←確認してください ")</f>
        <v/>
      </c>
      <c r="H41" s="53" t="str">
        <f t="shared" si="9"/>
        <v/>
      </c>
      <c r="I41" s="53" t="str">
        <f t="shared" si="9"/>
        <v/>
      </c>
      <c r="J41" s="53" t="str">
        <f t="shared" si="9"/>
        <v/>
      </c>
      <c r="K41" s="53" t="str">
        <f t="shared" si="9"/>
        <v/>
      </c>
      <c r="L41" s="53" t="str">
        <f t="shared" si="9"/>
        <v/>
      </c>
      <c r="M41" s="53" t="str">
        <f t="shared" si="9"/>
        <v/>
      </c>
      <c r="N41" s="53" t="str">
        <f t="shared" si="9"/>
        <v/>
      </c>
      <c r="O41" s="53" t="str">
        <f t="shared" si="9"/>
        <v/>
      </c>
      <c r="P41" s="3"/>
    </row>
    <row r="42" spans="1:16" ht="15" customHeight="1" thickBot="1" x14ac:dyDescent="0.2">
      <c r="A42" s="111"/>
      <c r="B42" s="111"/>
      <c r="C42" s="127" t="s">
        <v>89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1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3">IF(H$58="",ROUNDDOWN(H$48*H$55,0),"　率設定ｴﾗｰ")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4">IFERROR(G49+G48,"")</f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6">IFERROR((ROUNDDOWN(G52*G$56/(1+G$56),0)),"")</f>
        <v/>
      </c>
      <c r="H53" s="8" t="str">
        <f t="shared" si="16"/>
        <v/>
      </c>
      <c r="I53" s="8" t="str">
        <f t="shared" si="16"/>
        <v/>
      </c>
      <c r="J53" s="8" t="str">
        <f t="shared" si="16"/>
        <v/>
      </c>
      <c r="K53" s="8" t="str">
        <f t="shared" si="16"/>
        <v/>
      </c>
      <c r="L53" s="8" t="str">
        <f t="shared" si="16"/>
        <v/>
      </c>
      <c r="M53" s="8" t="str">
        <f t="shared" si="16"/>
        <v/>
      </c>
      <c r="N53" s="8" t="str">
        <f t="shared" si="16"/>
        <v/>
      </c>
      <c r="O53" s="8" t="str">
        <f t="shared" si="16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7">IF(G$56="","",G52)</f>
        <v/>
      </c>
      <c r="H54" s="158" t="str">
        <f t="shared" si="17"/>
        <v/>
      </c>
      <c r="I54" s="158" t="str">
        <f>IF(I$56="","",I52)</f>
        <v/>
      </c>
      <c r="J54" s="158" t="str">
        <f t="shared" ref="J54:O54" si="18">IF(J$56="","",J52)</f>
        <v/>
      </c>
      <c r="K54" s="158" t="str">
        <f t="shared" si="18"/>
        <v/>
      </c>
      <c r="L54" s="158" t="str">
        <f t="shared" si="18"/>
        <v/>
      </c>
      <c r="M54" s="158" t="str">
        <f t="shared" si="18"/>
        <v/>
      </c>
      <c r="N54" s="158" t="str">
        <f t="shared" si="18"/>
        <v/>
      </c>
      <c r="O54" s="158" t="str">
        <f t="shared" si="18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104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9">$K$56</f>
        <v/>
      </c>
      <c r="M56" s="107" t="str">
        <f t="shared" si="19"/>
        <v/>
      </c>
      <c r="N56" s="107" t="str">
        <f t="shared" si="19"/>
        <v/>
      </c>
      <c r="O56" s="107" t="str">
        <f t="shared" si="19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0">IF(AND(G$55=ROUNDDOWN(G$55,3),G$55&lt;=0.1,G$55&lt;&gt;""),"","←←確認してください ")</f>
        <v/>
      </c>
      <c r="H58" s="53" t="str">
        <f t="shared" si="20"/>
        <v/>
      </c>
      <c r="I58" s="53" t="str">
        <f t="shared" si="20"/>
        <v/>
      </c>
      <c r="J58" s="53" t="str">
        <f t="shared" si="20"/>
        <v/>
      </c>
      <c r="K58" s="53" t="str">
        <f t="shared" si="20"/>
        <v/>
      </c>
      <c r="L58" s="53" t="str">
        <f t="shared" si="20"/>
        <v/>
      </c>
      <c r="M58" s="53" t="str">
        <f t="shared" si="20"/>
        <v/>
      </c>
      <c r="N58" s="53" t="str">
        <f t="shared" si="20"/>
        <v/>
      </c>
      <c r="O58" s="53" t="str">
        <f t="shared" si="20"/>
        <v/>
      </c>
      <c r="P58" s="3"/>
    </row>
    <row r="59" spans="1:16" ht="15" customHeight="1" thickBot="1" x14ac:dyDescent="0.2">
      <c r="A59" s="111"/>
      <c r="B59" s="111"/>
      <c r="C59" s="127" t="s">
        <v>100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1">H$26</f>
        <v>26</v>
      </c>
      <c r="I60" s="114">
        <f t="shared" si="21"/>
        <v>27</v>
      </c>
      <c r="J60" s="114">
        <f t="shared" si="21"/>
        <v>28</v>
      </c>
      <c r="K60" s="114">
        <f t="shared" si="21"/>
        <v>29</v>
      </c>
      <c r="L60" s="114">
        <f t="shared" si="21"/>
        <v>30</v>
      </c>
      <c r="M60" s="114">
        <f t="shared" si="21"/>
        <v>31</v>
      </c>
      <c r="N60" s="114">
        <f t="shared" si="21"/>
        <v>32</v>
      </c>
      <c r="O60" s="114">
        <f t="shared" si="21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2">SUM(G$61:G$64)</f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6">
        <f t="shared" si="22"/>
        <v>0</v>
      </c>
      <c r="L65" s="16">
        <f t="shared" si="22"/>
        <v>0</v>
      </c>
      <c r="M65" s="16">
        <f t="shared" si="22"/>
        <v>0</v>
      </c>
      <c r="N65" s="16">
        <f t="shared" si="22"/>
        <v>0</v>
      </c>
      <c r="O65" s="16">
        <f t="shared" si="22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3">IF(H$75="",ROUNDDOWN(H$65*H$72,0),"　率設定ｴﾗｰ")</f>
        <v>0</v>
      </c>
      <c r="I66" s="9">
        <f t="shared" si="23"/>
        <v>0</v>
      </c>
      <c r="J66" s="9">
        <f t="shared" si="23"/>
        <v>0</v>
      </c>
      <c r="K66" s="9">
        <f t="shared" si="23"/>
        <v>0</v>
      </c>
      <c r="L66" s="9">
        <f t="shared" si="23"/>
        <v>0</v>
      </c>
      <c r="M66" s="9">
        <f t="shared" si="23"/>
        <v>0</v>
      </c>
      <c r="N66" s="9">
        <f t="shared" si="23"/>
        <v>0</v>
      </c>
      <c r="O66" s="9">
        <f t="shared" si="23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4">IFERROR(G66+G65,"")</f>
        <v>0</v>
      </c>
      <c r="H67" s="19">
        <f t="shared" si="24"/>
        <v>0</v>
      </c>
      <c r="I67" s="19">
        <f t="shared" si="24"/>
        <v>0</v>
      </c>
      <c r="J67" s="19">
        <f t="shared" si="24"/>
        <v>0</v>
      </c>
      <c r="K67" s="19">
        <f t="shared" si="24"/>
        <v>0</v>
      </c>
      <c r="L67" s="19">
        <f t="shared" si="24"/>
        <v>0</v>
      </c>
      <c r="M67" s="19">
        <f t="shared" si="24"/>
        <v>0</v>
      </c>
      <c r="N67" s="19">
        <f t="shared" si="24"/>
        <v>0</v>
      </c>
      <c r="O67" s="19">
        <f t="shared" si="24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5">IFERROR(G$67,"")</f>
        <v>0</v>
      </c>
      <c r="H69" s="20">
        <f t="shared" si="25"/>
        <v>0</v>
      </c>
      <c r="I69" s="20">
        <f t="shared" si="25"/>
        <v>0</v>
      </c>
      <c r="J69" s="20">
        <f t="shared" si="25"/>
        <v>0</v>
      </c>
      <c r="K69" s="20">
        <f t="shared" si="25"/>
        <v>0</v>
      </c>
      <c r="L69" s="20">
        <f t="shared" si="25"/>
        <v>0</v>
      </c>
      <c r="M69" s="20">
        <f t="shared" si="25"/>
        <v>0</v>
      </c>
      <c r="N69" s="20">
        <f t="shared" si="25"/>
        <v>0</v>
      </c>
      <c r="O69" s="20">
        <f t="shared" si="25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104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6">$K$56</f>
        <v/>
      </c>
      <c r="M73" s="107" t="str">
        <f t="shared" si="26"/>
        <v/>
      </c>
      <c r="N73" s="107" t="str">
        <f t="shared" si="26"/>
        <v/>
      </c>
      <c r="O73" s="107" t="str">
        <f t="shared" si="26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7">IF(AND(G$72=ROUNDDOWN(G$72,3),G$72&lt;=0.1,G$72&lt;&gt;""),"","←←確認してください ")</f>
        <v/>
      </c>
      <c r="H75" s="53" t="str">
        <f t="shared" si="27"/>
        <v/>
      </c>
      <c r="I75" s="53" t="str">
        <f t="shared" si="27"/>
        <v/>
      </c>
      <c r="J75" s="53" t="str">
        <f t="shared" si="27"/>
        <v/>
      </c>
      <c r="K75" s="53" t="str">
        <f t="shared" si="27"/>
        <v/>
      </c>
      <c r="L75" s="53" t="str">
        <f t="shared" si="27"/>
        <v/>
      </c>
      <c r="M75" s="53" t="str">
        <f t="shared" si="27"/>
        <v/>
      </c>
      <c r="N75" s="53" t="str">
        <f t="shared" si="27"/>
        <v/>
      </c>
      <c r="O75" s="53" t="str">
        <f t="shared" si="27"/>
        <v/>
      </c>
      <c r="P75" s="3"/>
    </row>
    <row r="76" spans="1:16" ht="15" customHeight="1" thickBot="1" x14ac:dyDescent="0.2">
      <c r="A76" s="112"/>
      <c r="B76" s="111"/>
      <c r="C76" s="127" t="s">
        <v>94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8">H$26</f>
        <v>26</v>
      </c>
      <c r="I77" s="114">
        <f t="shared" si="28"/>
        <v>27</v>
      </c>
      <c r="J77" s="114">
        <f t="shared" si="28"/>
        <v>28</v>
      </c>
      <c r="K77" s="114">
        <f t="shared" si="28"/>
        <v>29</v>
      </c>
      <c r="L77" s="114">
        <f t="shared" si="28"/>
        <v>30</v>
      </c>
      <c r="M77" s="114">
        <f t="shared" si="28"/>
        <v>31</v>
      </c>
      <c r="N77" s="114">
        <f t="shared" si="28"/>
        <v>32</v>
      </c>
      <c r="O77" s="114">
        <f t="shared" si="28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9">SUM(G$78:G$81)</f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30">IF(H$92="",ROUNDDOWN(H$82*H$89,0),"　未入力あり")</f>
        <v>0</v>
      </c>
      <c r="I83" s="9">
        <f t="shared" si="30"/>
        <v>0</v>
      </c>
      <c r="J83" s="9">
        <f t="shared" si="30"/>
        <v>0</v>
      </c>
      <c r="K83" s="9">
        <f t="shared" si="30"/>
        <v>0</v>
      </c>
      <c r="L83" s="9">
        <f t="shared" si="30"/>
        <v>0</v>
      </c>
      <c r="M83" s="9">
        <f t="shared" si="30"/>
        <v>0</v>
      </c>
      <c r="N83" s="9">
        <f t="shared" si="30"/>
        <v>0</v>
      </c>
      <c r="O83" s="9">
        <f t="shared" si="30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1">IFERROR(G83+G82,"")</f>
        <v>0</v>
      </c>
      <c r="H84" s="19">
        <f t="shared" si="31"/>
        <v>0</v>
      </c>
      <c r="I84" s="19">
        <f t="shared" si="31"/>
        <v>0</v>
      </c>
      <c r="J84" s="19">
        <f t="shared" si="31"/>
        <v>0</v>
      </c>
      <c r="K84" s="19">
        <f t="shared" si="31"/>
        <v>0</v>
      </c>
      <c r="L84" s="19">
        <f t="shared" si="31"/>
        <v>0</v>
      </c>
      <c r="M84" s="19">
        <f t="shared" si="31"/>
        <v>0</v>
      </c>
      <c r="N84" s="19">
        <f t="shared" si="31"/>
        <v>0</v>
      </c>
      <c r="O84" s="19">
        <f t="shared" si="31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2">IFERROR(G$84,"")</f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3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$K$56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</sheetData>
  <sheetProtection algorithmName="SHA-512" hashValue="crX2SS3hmIfc8wfor/U3SEWLUvWHpbMgg3gYDH0+geQSfdvK3hbJubY7Unj4LSb+p/SVcVGYpZZB166LhX1cbw==" saltValue="wXfn4Mt6fVBh63Vuhejy0A==" spinCount="100000" sheet="1" formatCells="0" formatColumns="0"/>
  <protectedRanges>
    <protectedRange sqref="A23:B23" name="範囲1"/>
    <protectedRange sqref="F23:F24" name="範囲2_1"/>
    <protectedRange sqref="G72:O72 G89:O89 G55:O55 G38:O38" name="範囲3_1"/>
    <protectedRange sqref="G27:O30" name="範囲6_4"/>
    <protectedRange sqref="G44:O47" name="範囲6_1_1"/>
    <protectedRange sqref="G61:O64" name="範囲6_2_1"/>
    <protectedRange sqref="G78:O81" name="範囲6_3_1"/>
  </protectedRanges>
  <mergeCells count="83">
    <mergeCell ref="A24:B24"/>
    <mergeCell ref="F20:P20"/>
    <mergeCell ref="F21:P21"/>
    <mergeCell ref="A22:B22"/>
    <mergeCell ref="F22:P22"/>
    <mergeCell ref="A23:B23"/>
    <mergeCell ref="F24:O24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A60:B60"/>
    <mergeCell ref="E46:F46"/>
    <mergeCell ref="E47:F47"/>
    <mergeCell ref="E48:F48"/>
    <mergeCell ref="E49:F49"/>
    <mergeCell ref="E57:F57"/>
    <mergeCell ref="E55:F55"/>
    <mergeCell ref="E56:F56"/>
    <mergeCell ref="E58:F58"/>
    <mergeCell ref="E60:F60"/>
    <mergeCell ref="A77:B77"/>
    <mergeCell ref="D78:D88"/>
    <mergeCell ref="E85:F85"/>
    <mergeCell ref="E87:F87"/>
    <mergeCell ref="E88:F88"/>
    <mergeCell ref="E86:F86"/>
    <mergeCell ref="E78:F78"/>
    <mergeCell ref="E77:F77"/>
    <mergeCell ref="E79:F79"/>
    <mergeCell ref="E80:F80"/>
    <mergeCell ref="E81:F81"/>
    <mergeCell ref="E92:F92"/>
    <mergeCell ref="D61:D71"/>
    <mergeCell ref="E68:F68"/>
    <mergeCell ref="E70:F70"/>
    <mergeCell ref="E71:F71"/>
    <mergeCell ref="E62:F62"/>
    <mergeCell ref="E73:F73"/>
    <mergeCell ref="E75:F75"/>
    <mergeCell ref="E82:F82"/>
    <mergeCell ref="E83:F83"/>
    <mergeCell ref="E84:F84"/>
    <mergeCell ref="E72:F72"/>
    <mergeCell ref="E63:F63"/>
    <mergeCell ref="E64:F64"/>
    <mergeCell ref="E61:F61"/>
    <mergeCell ref="E65:F65"/>
    <mergeCell ref="E74:F74"/>
    <mergeCell ref="E91:F91"/>
    <mergeCell ref="E18:P18"/>
    <mergeCell ref="E89:F89"/>
    <mergeCell ref="E90:F90"/>
    <mergeCell ref="D42:E42"/>
    <mergeCell ref="E38:F38"/>
    <mergeCell ref="E39:F39"/>
    <mergeCell ref="E41:F41"/>
    <mergeCell ref="E40:F40"/>
    <mergeCell ref="E66:F66"/>
    <mergeCell ref="E67:F67"/>
    <mergeCell ref="E69:F69"/>
    <mergeCell ref="F19:P19"/>
    <mergeCell ref="F23:O23"/>
  </mergeCells>
  <phoneticPr fontId="2"/>
  <conditionalFormatting sqref="C42:P92">
    <cfRule type="expression" dxfId="27" priority="52">
      <formula>$A$23="１：税抜経費"</formula>
    </cfRule>
  </conditionalFormatting>
  <conditionalFormatting sqref="C25:P41 C59:P92">
    <cfRule type="expression" dxfId="26" priority="50">
      <formula>$A$23="２：税込経費"</formula>
    </cfRule>
  </conditionalFormatting>
  <conditionalFormatting sqref="C25:P58 C76:P92">
    <cfRule type="expression" dxfId="25" priority="49">
      <formula>$A$23="３：税抜→税込経費へ変更"</formula>
    </cfRule>
  </conditionalFormatting>
  <conditionalFormatting sqref="C25:P75">
    <cfRule type="expression" dxfId="24" priority="48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P96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7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B19" s="129"/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36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76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80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38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67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ht="15" customHeight="1" thickBot="1" x14ac:dyDescent="0.2">
      <c r="A25" s="111"/>
      <c r="B25" s="111"/>
      <c r="C25" s="127" t="s">
        <v>94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1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6">IFERROR(ROUNDDOWN(G35*G$39,0),"")</f>
        <v/>
      </c>
      <c r="H36" s="161" t="str">
        <f t="shared" si="6"/>
        <v/>
      </c>
      <c r="I36" s="161" t="str">
        <f t="shared" si="6"/>
        <v/>
      </c>
      <c r="J36" s="161" t="str">
        <f t="shared" si="6"/>
        <v/>
      </c>
      <c r="K36" s="161" t="str">
        <f t="shared" si="6"/>
        <v/>
      </c>
      <c r="L36" s="161" t="str">
        <f t="shared" si="6"/>
        <v/>
      </c>
      <c r="M36" s="161" t="str">
        <f t="shared" si="6"/>
        <v/>
      </c>
      <c r="N36" s="161" t="str">
        <f t="shared" si="6"/>
        <v/>
      </c>
      <c r="O36" s="161" t="str">
        <f t="shared" si="6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7">IFERROR(G35+G36,"")</f>
        <v/>
      </c>
      <c r="H37" s="159" t="str">
        <f t="shared" si="7"/>
        <v/>
      </c>
      <c r="I37" s="159" t="str">
        <f t="shared" si="7"/>
        <v/>
      </c>
      <c r="J37" s="159" t="str">
        <f t="shared" si="7"/>
        <v/>
      </c>
      <c r="K37" s="159" t="str">
        <f t="shared" si="7"/>
        <v/>
      </c>
      <c r="L37" s="159" t="str">
        <f t="shared" si="7"/>
        <v/>
      </c>
      <c r="M37" s="159" t="str">
        <f t="shared" si="7"/>
        <v/>
      </c>
      <c r="N37" s="159" t="str">
        <f t="shared" si="7"/>
        <v/>
      </c>
      <c r="O37" s="159" t="str">
        <f t="shared" si="7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103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88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8">$K$39</f>
        <v/>
      </c>
      <c r="M39" s="107" t="str">
        <f t="shared" si="8"/>
        <v/>
      </c>
      <c r="N39" s="107" t="str">
        <f t="shared" si="8"/>
        <v/>
      </c>
      <c r="O39" s="107" t="str">
        <f t="shared" si="8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9">IF(AND(G$38=ROUNDDOWN(G$38,3),G$38&lt;=0.1,G$38&lt;&gt;""),"","←←確認してください ")</f>
        <v/>
      </c>
      <c r="H41" s="53" t="str">
        <f t="shared" si="9"/>
        <v/>
      </c>
      <c r="I41" s="53" t="str">
        <f t="shared" si="9"/>
        <v/>
      </c>
      <c r="J41" s="53" t="str">
        <f t="shared" si="9"/>
        <v/>
      </c>
      <c r="K41" s="53" t="str">
        <f t="shared" si="9"/>
        <v/>
      </c>
      <c r="L41" s="53" t="str">
        <f t="shared" si="9"/>
        <v/>
      </c>
      <c r="M41" s="53" t="str">
        <f t="shared" si="9"/>
        <v/>
      </c>
      <c r="N41" s="53" t="str">
        <f t="shared" si="9"/>
        <v/>
      </c>
      <c r="O41" s="53" t="str">
        <f t="shared" si="9"/>
        <v/>
      </c>
      <c r="P41" s="3"/>
    </row>
    <row r="42" spans="1:16" ht="15" customHeight="1" thickBot="1" x14ac:dyDescent="0.2">
      <c r="A42" s="111"/>
      <c r="B42" s="111"/>
      <c r="C42" s="127" t="s">
        <v>101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1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>IF(G$58="",ROUNDDOWN(G$48*G$55,0),"　率設定ｴﾗｰ")</f>
        <v>0</v>
      </c>
      <c r="H49" s="9">
        <f t="shared" ref="H49:O49" si="13">IF(H$58="",ROUNDDOWN(H$48*H$55,0),"　率設定ｴﾗｰ")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4">IFERROR(G49+G48,"")</f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6">IFERROR((ROUNDDOWN(G52*G$56/(1+G$56),0)),"")</f>
        <v/>
      </c>
      <c r="H53" s="8" t="str">
        <f t="shared" si="16"/>
        <v/>
      </c>
      <c r="I53" s="8" t="str">
        <f t="shared" si="16"/>
        <v/>
      </c>
      <c r="J53" s="8" t="str">
        <f t="shared" si="16"/>
        <v/>
      </c>
      <c r="K53" s="8" t="str">
        <f t="shared" si="16"/>
        <v/>
      </c>
      <c r="L53" s="8" t="str">
        <f t="shared" si="16"/>
        <v/>
      </c>
      <c r="M53" s="8" t="str">
        <f t="shared" si="16"/>
        <v/>
      </c>
      <c r="N53" s="8" t="str">
        <f t="shared" si="16"/>
        <v/>
      </c>
      <c r="O53" s="8" t="str">
        <f t="shared" si="16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7">IF(G$56="","",G52)</f>
        <v/>
      </c>
      <c r="H54" s="158" t="str">
        <f t="shared" si="17"/>
        <v/>
      </c>
      <c r="I54" s="158" t="str">
        <f>IF(I$56="","",I52)</f>
        <v/>
      </c>
      <c r="J54" s="158" t="str">
        <f t="shared" ref="J54:O54" si="18">IF(J$56="","",J52)</f>
        <v/>
      </c>
      <c r="K54" s="158" t="str">
        <f t="shared" si="18"/>
        <v/>
      </c>
      <c r="L54" s="158" t="str">
        <f t="shared" si="18"/>
        <v/>
      </c>
      <c r="M54" s="158" t="str">
        <f t="shared" si="18"/>
        <v/>
      </c>
      <c r="N54" s="158" t="str">
        <f t="shared" si="18"/>
        <v/>
      </c>
      <c r="O54" s="158" t="str">
        <f t="shared" si="18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72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107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9">$K$56</f>
        <v/>
      </c>
      <c r="M56" s="107" t="str">
        <f t="shared" si="19"/>
        <v/>
      </c>
      <c r="N56" s="107" t="str">
        <f t="shared" si="19"/>
        <v/>
      </c>
      <c r="O56" s="107" t="str">
        <f t="shared" si="19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0">IF(AND(G$55=ROUNDDOWN(G$55,3),G$55&lt;=0.1,G$55&lt;&gt;""),"","←←確認してください ")</f>
        <v/>
      </c>
      <c r="H58" s="53" t="str">
        <f t="shared" si="20"/>
        <v/>
      </c>
      <c r="I58" s="53" t="str">
        <f t="shared" si="20"/>
        <v/>
      </c>
      <c r="J58" s="53" t="str">
        <f t="shared" si="20"/>
        <v/>
      </c>
      <c r="K58" s="53" t="str">
        <f t="shared" si="20"/>
        <v/>
      </c>
      <c r="L58" s="53" t="str">
        <f t="shared" si="20"/>
        <v/>
      </c>
      <c r="M58" s="53" t="str">
        <f t="shared" si="20"/>
        <v/>
      </c>
      <c r="N58" s="53" t="str">
        <f t="shared" si="20"/>
        <v/>
      </c>
      <c r="O58" s="53" t="str">
        <f t="shared" si="20"/>
        <v/>
      </c>
      <c r="P58" s="3"/>
    </row>
    <row r="59" spans="1:16" ht="15" customHeight="1" thickBot="1" x14ac:dyDescent="0.2">
      <c r="A59" s="111"/>
      <c r="B59" s="111"/>
      <c r="C59" s="127" t="s">
        <v>89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1">H$26</f>
        <v>26</v>
      </c>
      <c r="I60" s="114">
        <f t="shared" si="21"/>
        <v>27</v>
      </c>
      <c r="J60" s="114">
        <f t="shared" si="21"/>
        <v>28</v>
      </c>
      <c r="K60" s="114">
        <f t="shared" si="21"/>
        <v>29</v>
      </c>
      <c r="L60" s="114">
        <f t="shared" si="21"/>
        <v>30</v>
      </c>
      <c r="M60" s="114">
        <f t="shared" si="21"/>
        <v>31</v>
      </c>
      <c r="N60" s="114">
        <f t="shared" si="21"/>
        <v>32</v>
      </c>
      <c r="O60" s="114">
        <f t="shared" si="21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2">SUM(G$61:G$64)</f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6">
        <f t="shared" si="22"/>
        <v>0</v>
      </c>
      <c r="L65" s="16">
        <f t="shared" si="22"/>
        <v>0</v>
      </c>
      <c r="M65" s="16">
        <f t="shared" si="22"/>
        <v>0</v>
      </c>
      <c r="N65" s="16">
        <f t="shared" si="22"/>
        <v>0</v>
      </c>
      <c r="O65" s="16">
        <f t="shared" si="22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>IF(G$75="",ROUNDDOWN(G$65*G$72,0),"　率設定ｴﾗｰ")</f>
        <v>0</v>
      </c>
      <c r="H66" s="9">
        <f t="shared" ref="H66:O66" si="23">IF(H$75="",ROUNDDOWN(H$65*H$72,0),"　率設定ｴﾗｰ")</f>
        <v>0</v>
      </c>
      <c r="I66" s="9">
        <f t="shared" si="23"/>
        <v>0</v>
      </c>
      <c r="J66" s="9">
        <f t="shared" si="23"/>
        <v>0</v>
      </c>
      <c r="K66" s="9">
        <f t="shared" si="23"/>
        <v>0</v>
      </c>
      <c r="L66" s="9">
        <f t="shared" si="23"/>
        <v>0</v>
      </c>
      <c r="M66" s="9">
        <f t="shared" si="23"/>
        <v>0</v>
      </c>
      <c r="N66" s="9">
        <f t="shared" si="23"/>
        <v>0</v>
      </c>
      <c r="O66" s="9">
        <f t="shared" si="23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4">IFERROR(G66+G65,"")</f>
        <v>0</v>
      </c>
      <c r="H67" s="19">
        <f t="shared" si="24"/>
        <v>0</v>
      </c>
      <c r="I67" s="19">
        <f t="shared" si="24"/>
        <v>0</v>
      </c>
      <c r="J67" s="19">
        <f t="shared" si="24"/>
        <v>0</v>
      </c>
      <c r="K67" s="19">
        <f t="shared" si="24"/>
        <v>0</v>
      </c>
      <c r="L67" s="19">
        <f t="shared" si="24"/>
        <v>0</v>
      </c>
      <c r="M67" s="19">
        <f t="shared" si="24"/>
        <v>0</v>
      </c>
      <c r="N67" s="19">
        <f t="shared" si="24"/>
        <v>0</v>
      </c>
      <c r="O67" s="19">
        <f t="shared" si="24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5">IFERROR(G$67,"")</f>
        <v>0</v>
      </c>
      <c r="H69" s="20">
        <f t="shared" si="25"/>
        <v>0</v>
      </c>
      <c r="I69" s="20">
        <f t="shared" si="25"/>
        <v>0</v>
      </c>
      <c r="J69" s="20">
        <f t="shared" si="25"/>
        <v>0</v>
      </c>
      <c r="K69" s="20">
        <f t="shared" si="25"/>
        <v>0</v>
      </c>
      <c r="L69" s="20">
        <f t="shared" si="25"/>
        <v>0</v>
      </c>
      <c r="M69" s="20">
        <f t="shared" si="25"/>
        <v>0</v>
      </c>
      <c r="N69" s="20">
        <f t="shared" si="25"/>
        <v>0</v>
      </c>
      <c r="O69" s="20">
        <f t="shared" si="25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108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6">$K$56</f>
        <v/>
      </c>
      <c r="M73" s="107" t="str">
        <f t="shared" si="26"/>
        <v/>
      </c>
      <c r="N73" s="107" t="str">
        <f t="shared" si="26"/>
        <v/>
      </c>
      <c r="O73" s="107" t="str">
        <f t="shared" si="26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7">IF(AND(G$72=ROUNDDOWN(G$72,3),G$72&lt;=0.1,G$72&lt;&gt;""),"","←←確認してください ")</f>
        <v/>
      </c>
      <c r="H75" s="53" t="str">
        <f t="shared" si="27"/>
        <v/>
      </c>
      <c r="I75" s="53" t="str">
        <f t="shared" si="27"/>
        <v/>
      </c>
      <c r="J75" s="53" t="str">
        <f t="shared" si="27"/>
        <v/>
      </c>
      <c r="K75" s="53" t="str">
        <f t="shared" si="27"/>
        <v/>
      </c>
      <c r="L75" s="53" t="str">
        <f t="shared" si="27"/>
        <v/>
      </c>
      <c r="M75" s="53" t="str">
        <f t="shared" si="27"/>
        <v/>
      </c>
      <c r="N75" s="53" t="str">
        <f t="shared" si="27"/>
        <v/>
      </c>
      <c r="O75" s="53" t="str">
        <f t="shared" si="27"/>
        <v/>
      </c>
      <c r="P75" s="3"/>
    </row>
    <row r="76" spans="1:16" ht="15" customHeight="1" thickBot="1" x14ac:dyDescent="0.2">
      <c r="A76" s="112"/>
      <c r="B76" s="111"/>
      <c r="C76" s="127" t="s">
        <v>101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8">H$26</f>
        <v>26</v>
      </c>
      <c r="I77" s="114">
        <f t="shared" si="28"/>
        <v>27</v>
      </c>
      <c r="J77" s="114">
        <f t="shared" si="28"/>
        <v>28</v>
      </c>
      <c r="K77" s="114">
        <f t="shared" si="28"/>
        <v>29</v>
      </c>
      <c r="L77" s="114">
        <f t="shared" si="28"/>
        <v>30</v>
      </c>
      <c r="M77" s="114">
        <f t="shared" si="28"/>
        <v>31</v>
      </c>
      <c r="N77" s="114">
        <f t="shared" si="28"/>
        <v>32</v>
      </c>
      <c r="O77" s="114">
        <f t="shared" si="28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9">SUM(G$78:G$81)</f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>IF(G$92="",ROUNDDOWN(G$82*G$89,0),"　率設定ｴﾗｰ")</f>
        <v>0</v>
      </c>
      <c r="H83" s="9">
        <f t="shared" ref="H83:O83" si="30">IF(H$92="",ROUNDDOWN(H$82*H$89,0),"　率設定ｴﾗｰ")</f>
        <v>0</v>
      </c>
      <c r="I83" s="9">
        <f t="shared" si="30"/>
        <v>0</v>
      </c>
      <c r="J83" s="9">
        <f t="shared" si="30"/>
        <v>0</v>
      </c>
      <c r="K83" s="9">
        <f t="shared" si="30"/>
        <v>0</v>
      </c>
      <c r="L83" s="9">
        <f t="shared" si="30"/>
        <v>0</v>
      </c>
      <c r="M83" s="9">
        <f t="shared" si="30"/>
        <v>0</v>
      </c>
      <c r="N83" s="9">
        <f t="shared" si="30"/>
        <v>0</v>
      </c>
      <c r="O83" s="9">
        <f t="shared" si="30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1">IFERROR(G83+G82,"")</f>
        <v>0</v>
      </c>
      <c r="H84" s="19">
        <f t="shared" si="31"/>
        <v>0</v>
      </c>
      <c r="I84" s="19">
        <f t="shared" si="31"/>
        <v>0</v>
      </c>
      <c r="J84" s="19">
        <f t="shared" si="31"/>
        <v>0</v>
      </c>
      <c r="K84" s="19">
        <f t="shared" si="31"/>
        <v>0</v>
      </c>
      <c r="L84" s="19">
        <f t="shared" si="31"/>
        <v>0</v>
      </c>
      <c r="M84" s="19">
        <f t="shared" si="31"/>
        <v>0</v>
      </c>
      <c r="N84" s="19">
        <f t="shared" si="31"/>
        <v>0</v>
      </c>
      <c r="O84" s="19">
        <f t="shared" si="31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2">IFERROR(G$84,"")</f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3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103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107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$K$56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</sheetData>
  <sheetProtection algorithmName="SHA-512" hashValue="ruP1rkZSqa9LCvbHcZYOGCObMdFKYVFPTmcXHK3xCINQ/ESm80lQhiZRAf5qGQJBJIVAdQ8Z24SJ5v9jlIp9Ow==" saltValue="zcN8gAumpH0dWcxgbDFNvQ==" spinCount="100000" sheet="1" formatCells="0" formatColumns="0"/>
  <protectedRanges>
    <protectedRange sqref="A23:B23" name="範囲1"/>
    <protectedRange sqref="F23:F24" name="範囲2_1_2"/>
    <protectedRange sqref="G38:O38 G72:O72 G89:O89 G55:O55" name="範囲3_1"/>
    <protectedRange sqref="G27:O30" name="範囲6_4"/>
    <protectedRange sqref="G44:O47" name="範囲6_1_1"/>
    <protectedRange sqref="G61:O64" name="範囲6_2_1"/>
    <protectedRange sqref="G78:O81" name="範囲6_3_1"/>
  </protectedRanges>
  <mergeCells count="83">
    <mergeCell ref="A24:B24"/>
    <mergeCell ref="F20:P20"/>
    <mergeCell ref="F21:P21"/>
    <mergeCell ref="A22:B22"/>
    <mergeCell ref="F22:P22"/>
    <mergeCell ref="A23:B23"/>
    <mergeCell ref="F24:O24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A60:B60"/>
    <mergeCell ref="E46:F46"/>
    <mergeCell ref="E47:F47"/>
    <mergeCell ref="E48:F48"/>
    <mergeCell ref="E49:F49"/>
    <mergeCell ref="E57:F57"/>
    <mergeCell ref="E55:F55"/>
    <mergeCell ref="E56:F56"/>
    <mergeCell ref="E58:F58"/>
    <mergeCell ref="E60:F60"/>
    <mergeCell ref="A77:B77"/>
    <mergeCell ref="D78:D88"/>
    <mergeCell ref="E85:F85"/>
    <mergeCell ref="E87:F87"/>
    <mergeCell ref="E88:F88"/>
    <mergeCell ref="E86:F86"/>
    <mergeCell ref="E78:F78"/>
    <mergeCell ref="E77:F77"/>
    <mergeCell ref="E79:F79"/>
    <mergeCell ref="E80:F80"/>
    <mergeCell ref="E81:F81"/>
    <mergeCell ref="E92:F92"/>
    <mergeCell ref="D61:D71"/>
    <mergeCell ref="E68:F68"/>
    <mergeCell ref="E70:F70"/>
    <mergeCell ref="E71:F71"/>
    <mergeCell ref="E62:F62"/>
    <mergeCell ref="E73:F73"/>
    <mergeCell ref="E75:F75"/>
    <mergeCell ref="E82:F82"/>
    <mergeCell ref="E83:F83"/>
    <mergeCell ref="E84:F84"/>
    <mergeCell ref="E72:F72"/>
    <mergeCell ref="E63:F63"/>
    <mergeCell ref="E64:F64"/>
    <mergeCell ref="E61:F61"/>
    <mergeCell ref="E65:F65"/>
    <mergeCell ref="E74:F74"/>
    <mergeCell ref="E91:F91"/>
    <mergeCell ref="E18:P18"/>
    <mergeCell ref="E89:F89"/>
    <mergeCell ref="E90:F90"/>
    <mergeCell ref="D42:E42"/>
    <mergeCell ref="E38:F38"/>
    <mergeCell ref="E39:F39"/>
    <mergeCell ref="E41:F41"/>
    <mergeCell ref="E40:F40"/>
    <mergeCell ref="E66:F66"/>
    <mergeCell ref="E67:F67"/>
    <mergeCell ref="E69:F69"/>
    <mergeCell ref="F19:P19"/>
    <mergeCell ref="F23:O23"/>
  </mergeCells>
  <phoneticPr fontId="2"/>
  <conditionalFormatting sqref="C42:P92">
    <cfRule type="expression" dxfId="23" priority="36">
      <formula>$A$23="１：税抜経費"</formula>
    </cfRule>
  </conditionalFormatting>
  <conditionalFormatting sqref="C25:P41 C59:P92">
    <cfRule type="expression" dxfId="22" priority="34">
      <formula>$A$23="２：税込経費"</formula>
    </cfRule>
  </conditionalFormatting>
  <conditionalFormatting sqref="C25:P58 C76:P92">
    <cfRule type="expression" dxfId="21" priority="33">
      <formula>$A$23="３：税抜→税込経費へ変更"</formula>
    </cfRule>
  </conditionalFormatting>
  <conditionalFormatting sqref="C25:P75">
    <cfRule type="expression" dxfId="20" priority="32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98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B19" s="129"/>
      <c r="C19" s="128"/>
      <c r="D19" s="129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36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37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66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38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71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ht="15" customHeight="1" thickBot="1" x14ac:dyDescent="0.2">
      <c r="A25" s="111"/>
      <c r="B25" s="111"/>
      <c r="C25" s="127" t="s">
        <v>96</v>
      </c>
      <c r="D25" s="78" t="s">
        <v>90</v>
      </c>
      <c r="E25" s="2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 t="shared" ref="I26:O26" si="0">H26+1</f>
        <v>27</v>
      </c>
      <c r="J26" s="114">
        <f t="shared" si="0"/>
        <v>28</v>
      </c>
      <c r="K26" s="114">
        <f t="shared" si="0"/>
        <v>29</v>
      </c>
      <c r="L26" s="114">
        <f t="shared" si="0"/>
        <v>30</v>
      </c>
      <c r="M26" s="114">
        <f t="shared" si="0"/>
        <v>31</v>
      </c>
      <c r="N26" s="114">
        <f t="shared" si="0"/>
        <v>32</v>
      </c>
      <c r="O26" s="114">
        <f t="shared" si="0"/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1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1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1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6">IFERROR(ROUNDDOWN(G35*G$39,0),"")</f>
        <v/>
      </c>
      <c r="H36" s="161" t="str">
        <f t="shared" si="6"/>
        <v/>
      </c>
      <c r="I36" s="161" t="str">
        <f t="shared" si="6"/>
        <v/>
      </c>
      <c r="J36" s="161" t="str">
        <f t="shared" si="6"/>
        <v/>
      </c>
      <c r="K36" s="161" t="str">
        <f t="shared" si="6"/>
        <v/>
      </c>
      <c r="L36" s="161" t="str">
        <f t="shared" si="6"/>
        <v/>
      </c>
      <c r="M36" s="161" t="str">
        <f t="shared" si="6"/>
        <v/>
      </c>
      <c r="N36" s="161" t="str">
        <f t="shared" si="6"/>
        <v/>
      </c>
      <c r="O36" s="161" t="str">
        <f t="shared" si="6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7">IFERROR(G35+G36,"")</f>
        <v/>
      </c>
      <c r="H37" s="159" t="str">
        <f t="shared" si="7"/>
        <v/>
      </c>
      <c r="I37" s="159" t="str">
        <f t="shared" si="7"/>
        <v/>
      </c>
      <c r="J37" s="159" t="str">
        <f t="shared" si="7"/>
        <v/>
      </c>
      <c r="K37" s="159" t="str">
        <f t="shared" si="7"/>
        <v/>
      </c>
      <c r="L37" s="159" t="str">
        <f t="shared" si="7"/>
        <v/>
      </c>
      <c r="M37" s="159" t="str">
        <f t="shared" si="7"/>
        <v/>
      </c>
      <c r="N37" s="159" t="str">
        <f t="shared" si="7"/>
        <v/>
      </c>
      <c r="O37" s="159" t="str">
        <f t="shared" si="7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104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8">$K$39</f>
        <v/>
      </c>
      <c r="M39" s="107" t="str">
        <f t="shared" si="8"/>
        <v/>
      </c>
      <c r="N39" s="107" t="str">
        <f t="shared" si="8"/>
        <v/>
      </c>
      <c r="O39" s="107" t="str">
        <f t="shared" si="8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9">IF(AND(G$38=ROUNDDOWN(G$38,3),G$38&lt;=0.1,G$38&lt;&gt;""),"","←←確認してください ")</f>
        <v/>
      </c>
      <c r="H41" s="53" t="str">
        <f t="shared" si="9"/>
        <v/>
      </c>
      <c r="I41" s="53" t="str">
        <f t="shared" si="9"/>
        <v/>
      </c>
      <c r="J41" s="53" t="str">
        <f t="shared" si="9"/>
        <v/>
      </c>
      <c r="K41" s="53" t="str">
        <f t="shared" si="9"/>
        <v/>
      </c>
      <c r="L41" s="53" t="str">
        <f t="shared" si="9"/>
        <v/>
      </c>
      <c r="M41" s="53" t="str">
        <f t="shared" si="9"/>
        <v/>
      </c>
      <c r="N41" s="53" t="str">
        <f t="shared" si="9"/>
        <v/>
      </c>
      <c r="O41" s="53" t="str">
        <f t="shared" si="9"/>
        <v/>
      </c>
      <c r="P41" s="3"/>
    </row>
    <row r="42" spans="1:16" ht="15" customHeight="1" thickBot="1" x14ac:dyDescent="0.2">
      <c r="A42" s="111"/>
      <c r="B42" s="111"/>
      <c r="C42" s="127" t="s">
        <v>94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10">H$26</f>
        <v>26</v>
      </c>
      <c r="I43" s="114">
        <f t="shared" si="10"/>
        <v>27</v>
      </c>
      <c r="J43" s="114">
        <f t="shared" si="10"/>
        <v>28</v>
      </c>
      <c r="K43" s="114">
        <f t="shared" si="10"/>
        <v>29</v>
      </c>
      <c r="L43" s="114">
        <f t="shared" si="10"/>
        <v>30</v>
      </c>
      <c r="M43" s="114">
        <f t="shared" si="10"/>
        <v>31</v>
      </c>
      <c r="N43" s="114">
        <f t="shared" si="10"/>
        <v>32</v>
      </c>
      <c r="O43" s="114">
        <f t="shared" si="10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1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1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1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2">SUM(G$44:G$47)</f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16">
        <f t="shared" si="12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 t="shared" ref="G49:O49" si="13">IF(G$58="",ROUNDDOWN(G$48*G$55,0),"　率設定ｴﾗｰ")</f>
        <v>0</v>
      </c>
      <c r="H49" s="9">
        <f t="shared" si="13"/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9">
        <f t="shared" si="13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4">IFERROR(G49+G48,"")</f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5">IFERROR(G$50,"")</f>
        <v>0</v>
      </c>
      <c r="H52" s="20">
        <f t="shared" si="15"/>
        <v>0</v>
      </c>
      <c r="I52" s="20">
        <f t="shared" si="15"/>
        <v>0</v>
      </c>
      <c r="J52" s="20">
        <f t="shared" si="15"/>
        <v>0</v>
      </c>
      <c r="K52" s="20">
        <f t="shared" si="15"/>
        <v>0</v>
      </c>
      <c r="L52" s="20">
        <f t="shared" si="15"/>
        <v>0</v>
      </c>
      <c r="M52" s="20">
        <f t="shared" si="15"/>
        <v>0</v>
      </c>
      <c r="N52" s="20">
        <f t="shared" si="15"/>
        <v>0</v>
      </c>
      <c r="O52" s="20">
        <f t="shared" si="15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6">IFERROR((ROUNDDOWN(G52*G$56/(1+G$56),0)),"")</f>
        <v/>
      </c>
      <c r="H53" s="8" t="str">
        <f t="shared" si="16"/>
        <v/>
      </c>
      <c r="I53" s="8" t="str">
        <f t="shared" si="16"/>
        <v/>
      </c>
      <c r="J53" s="8" t="str">
        <f t="shared" si="16"/>
        <v/>
      </c>
      <c r="K53" s="8" t="str">
        <f t="shared" si="16"/>
        <v/>
      </c>
      <c r="L53" s="8" t="str">
        <f t="shared" si="16"/>
        <v/>
      </c>
      <c r="M53" s="8" t="str">
        <f t="shared" si="16"/>
        <v/>
      </c>
      <c r="N53" s="8" t="str">
        <f t="shared" si="16"/>
        <v/>
      </c>
      <c r="O53" s="8" t="str">
        <f t="shared" si="16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7">IF(G$56="","",G52)</f>
        <v/>
      </c>
      <c r="H54" s="158" t="str">
        <f t="shared" si="17"/>
        <v/>
      </c>
      <c r="I54" s="158" t="str">
        <f>IF(I$56="","",I52)</f>
        <v/>
      </c>
      <c r="J54" s="158" t="str">
        <f t="shared" ref="J54:O54" si="18">IF(J$56="","",J52)</f>
        <v/>
      </c>
      <c r="K54" s="158" t="str">
        <f t="shared" si="18"/>
        <v/>
      </c>
      <c r="L54" s="158" t="str">
        <f t="shared" si="18"/>
        <v/>
      </c>
      <c r="M54" s="158" t="str">
        <f t="shared" si="18"/>
        <v/>
      </c>
      <c r="N54" s="158" t="str">
        <f t="shared" si="18"/>
        <v/>
      </c>
      <c r="O54" s="158" t="str">
        <f t="shared" si="18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9">$K$56</f>
        <v/>
      </c>
      <c r="M56" s="107" t="str">
        <f t="shared" si="19"/>
        <v/>
      </c>
      <c r="N56" s="107" t="str">
        <f t="shared" si="19"/>
        <v/>
      </c>
      <c r="O56" s="107" t="str">
        <f t="shared" si="19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20">IF(AND(G$55=ROUNDDOWN(G$55,3),G$55&lt;=0.1,G$55&lt;&gt;""),"","←←確認してください ")</f>
        <v/>
      </c>
      <c r="H58" s="53" t="str">
        <f t="shared" si="20"/>
        <v/>
      </c>
      <c r="I58" s="53" t="str">
        <f t="shared" si="20"/>
        <v/>
      </c>
      <c r="J58" s="53" t="str">
        <f t="shared" si="20"/>
        <v/>
      </c>
      <c r="K58" s="53" t="str">
        <f t="shared" si="20"/>
        <v/>
      </c>
      <c r="L58" s="53" t="str">
        <f t="shared" si="20"/>
        <v/>
      </c>
      <c r="M58" s="53" t="str">
        <f t="shared" si="20"/>
        <v/>
      </c>
      <c r="N58" s="53" t="str">
        <f t="shared" si="20"/>
        <v/>
      </c>
      <c r="O58" s="53" t="str">
        <f t="shared" si="20"/>
        <v/>
      </c>
      <c r="P58" s="3"/>
    </row>
    <row r="59" spans="1:16" ht="15" customHeight="1" thickBot="1" x14ac:dyDescent="0.2">
      <c r="A59" s="111"/>
      <c r="B59" s="111"/>
      <c r="C59" s="127" t="s">
        <v>94</v>
      </c>
      <c r="D59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1">H$26</f>
        <v>26</v>
      </c>
      <c r="I60" s="114">
        <f t="shared" si="21"/>
        <v>27</v>
      </c>
      <c r="J60" s="114">
        <f t="shared" si="21"/>
        <v>28</v>
      </c>
      <c r="K60" s="114">
        <f t="shared" si="21"/>
        <v>29</v>
      </c>
      <c r="L60" s="114">
        <f t="shared" si="21"/>
        <v>30</v>
      </c>
      <c r="M60" s="114">
        <f t="shared" si="21"/>
        <v>31</v>
      </c>
      <c r="N60" s="114">
        <f t="shared" si="21"/>
        <v>32</v>
      </c>
      <c r="O60" s="114">
        <f t="shared" si="21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2">SUM(G$61:G$64)</f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6">
        <f t="shared" si="22"/>
        <v>0</v>
      </c>
      <c r="L65" s="16">
        <f t="shared" si="22"/>
        <v>0</v>
      </c>
      <c r="M65" s="16">
        <f t="shared" si="22"/>
        <v>0</v>
      </c>
      <c r="N65" s="16">
        <f t="shared" si="22"/>
        <v>0</v>
      </c>
      <c r="O65" s="16">
        <f t="shared" si="22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 t="shared" ref="G66:O66" si="23">IF(G$75="",ROUNDDOWN(G$65*G$72,0),"　率設定ｴﾗｰ")</f>
        <v>0</v>
      </c>
      <c r="H66" s="9">
        <f t="shared" si="23"/>
        <v>0</v>
      </c>
      <c r="I66" s="9">
        <f t="shared" si="23"/>
        <v>0</v>
      </c>
      <c r="J66" s="9">
        <f t="shared" si="23"/>
        <v>0</v>
      </c>
      <c r="K66" s="9">
        <f t="shared" si="23"/>
        <v>0</v>
      </c>
      <c r="L66" s="9">
        <f t="shared" si="23"/>
        <v>0</v>
      </c>
      <c r="M66" s="9">
        <f t="shared" si="23"/>
        <v>0</v>
      </c>
      <c r="N66" s="9">
        <f t="shared" si="23"/>
        <v>0</v>
      </c>
      <c r="O66" s="9">
        <f t="shared" si="23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4">IFERROR(G66+G65,"")</f>
        <v>0</v>
      </c>
      <c r="H67" s="19">
        <f t="shared" si="24"/>
        <v>0</v>
      </c>
      <c r="I67" s="19">
        <f t="shared" si="24"/>
        <v>0</v>
      </c>
      <c r="J67" s="19">
        <f t="shared" si="24"/>
        <v>0</v>
      </c>
      <c r="K67" s="19">
        <f t="shared" si="24"/>
        <v>0</v>
      </c>
      <c r="L67" s="19">
        <f t="shared" si="24"/>
        <v>0</v>
      </c>
      <c r="M67" s="19">
        <f t="shared" si="24"/>
        <v>0</v>
      </c>
      <c r="N67" s="19">
        <f t="shared" si="24"/>
        <v>0</v>
      </c>
      <c r="O67" s="19">
        <f t="shared" si="24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5">IFERROR(G$67,"")</f>
        <v>0</v>
      </c>
      <c r="H69" s="20">
        <f t="shared" si="25"/>
        <v>0</v>
      </c>
      <c r="I69" s="20">
        <f t="shared" si="25"/>
        <v>0</v>
      </c>
      <c r="J69" s="20">
        <f t="shared" si="25"/>
        <v>0</v>
      </c>
      <c r="K69" s="20">
        <f t="shared" si="25"/>
        <v>0</v>
      </c>
      <c r="L69" s="20">
        <f t="shared" si="25"/>
        <v>0</v>
      </c>
      <c r="M69" s="20">
        <f t="shared" si="25"/>
        <v>0</v>
      </c>
      <c r="N69" s="20">
        <f t="shared" si="25"/>
        <v>0</v>
      </c>
      <c r="O69" s="20">
        <f t="shared" si="25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104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6">$K$56</f>
        <v/>
      </c>
      <c r="M73" s="107" t="str">
        <f t="shared" si="26"/>
        <v/>
      </c>
      <c r="N73" s="107" t="str">
        <f t="shared" si="26"/>
        <v/>
      </c>
      <c r="O73" s="107" t="str">
        <f t="shared" si="26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7">IF(AND(G$72=ROUNDDOWN(G$72,3),G$72&lt;=0.1,G$72&lt;&gt;""),"","←←確認してください ")</f>
        <v/>
      </c>
      <c r="H75" s="53" t="str">
        <f t="shared" si="27"/>
        <v/>
      </c>
      <c r="I75" s="53" t="str">
        <f t="shared" si="27"/>
        <v/>
      </c>
      <c r="J75" s="53" t="str">
        <f t="shared" si="27"/>
        <v/>
      </c>
      <c r="K75" s="53" t="str">
        <f t="shared" si="27"/>
        <v/>
      </c>
      <c r="L75" s="53" t="str">
        <f t="shared" si="27"/>
        <v/>
      </c>
      <c r="M75" s="53" t="str">
        <f t="shared" si="27"/>
        <v/>
      </c>
      <c r="N75" s="53" t="str">
        <f t="shared" si="27"/>
        <v/>
      </c>
      <c r="O75" s="53" t="str">
        <f t="shared" si="27"/>
        <v/>
      </c>
      <c r="P75" s="3"/>
    </row>
    <row r="76" spans="1:16" ht="15" customHeight="1" thickBot="1" x14ac:dyDescent="0.2">
      <c r="A76" s="112"/>
      <c r="B76" s="111"/>
      <c r="C76" s="127" t="s">
        <v>89</v>
      </c>
      <c r="D76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8">H$26</f>
        <v>26</v>
      </c>
      <c r="I77" s="114">
        <f t="shared" si="28"/>
        <v>27</v>
      </c>
      <c r="J77" s="114">
        <f t="shared" si="28"/>
        <v>28</v>
      </c>
      <c r="K77" s="114">
        <f t="shared" si="28"/>
        <v>29</v>
      </c>
      <c r="L77" s="114">
        <f t="shared" si="28"/>
        <v>30</v>
      </c>
      <c r="M77" s="114">
        <f t="shared" si="28"/>
        <v>31</v>
      </c>
      <c r="N77" s="114">
        <f t="shared" si="28"/>
        <v>32</v>
      </c>
      <c r="O77" s="114">
        <f t="shared" si="28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9">SUM(G$78:G$81)</f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 t="shared" ref="G83:O83" si="30">IF(G$92="",ROUNDDOWN(G$82*G$89,0),"　率設定ｴﾗｰ")</f>
        <v>0</v>
      </c>
      <c r="H83" s="9">
        <f t="shared" si="30"/>
        <v>0</v>
      </c>
      <c r="I83" s="9">
        <f t="shared" si="30"/>
        <v>0</v>
      </c>
      <c r="J83" s="9">
        <f t="shared" si="30"/>
        <v>0</v>
      </c>
      <c r="K83" s="9">
        <f t="shared" si="30"/>
        <v>0</v>
      </c>
      <c r="L83" s="9">
        <f t="shared" si="30"/>
        <v>0</v>
      </c>
      <c r="M83" s="9">
        <f t="shared" si="30"/>
        <v>0</v>
      </c>
      <c r="N83" s="9">
        <f t="shared" si="30"/>
        <v>0</v>
      </c>
      <c r="O83" s="9">
        <f t="shared" si="30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1">IFERROR(G83+G82,"")</f>
        <v>0</v>
      </c>
      <c r="H84" s="19">
        <f t="shared" si="31"/>
        <v>0</v>
      </c>
      <c r="I84" s="19">
        <f t="shared" si="31"/>
        <v>0</v>
      </c>
      <c r="J84" s="19">
        <f t="shared" si="31"/>
        <v>0</v>
      </c>
      <c r="K84" s="19">
        <f t="shared" si="31"/>
        <v>0</v>
      </c>
      <c r="L84" s="19">
        <f t="shared" si="31"/>
        <v>0</v>
      </c>
      <c r="M84" s="19">
        <f t="shared" si="31"/>
        <v>0</v>
      </c>
      <c r="N84" s="19">
        <f t="shared" si="31"/>
        <v>0</v>
      </c>
      <c r="O84" s="19">
        <f t="shared" si="31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2">IFERROR(G$84,"")</f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3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106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88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4">$K$56</f>
        <v/>
      </c>
      <c r="M90" s="107" t="str">
        <f t="shared" si="34"/>
        <v/>
      </c>
      <c r="N90" s="107" t="str">
        <f t="shared" si="34"/>
        <v/>
      </c>
      <c r="O90" s="107" t="str">
        <f t="shared" si="34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5">IF(AND(G$89=ROUNDDOWN(G$89,3),G$89&lt;=0.1,G$89&lt;&gt;""),"","←←確認してください ")</f>
        <v/>
      </c>
      <c r="H92" s="53" t="str">
        <f t="shared" si="35"/>
        <v/>
      </c>
      <c r="I92" s="53" t="str">
        <f t="shared" si="35"/>
        <v/>
      </c>
      <c r="J92" s="53" t="str">
        <f t="shared" si="35"/>
        <v/>
      </c>
      <c r="K92" s="53" t="str">
        <f t="shared" si="35"/>
        <v/>
      </c>
      <c r="L92" s="53" t="str">
        <f t="shared" si="35"/>
        <v/>
      </c>
      <c r="M92" s="53" t="str">
        <f t="shared" si="35"/>
        <v/>
      </c>
      <c r="N92" s="53" t="str">
        <f t="shared" si="35"/>
        <v/>
      </c>
      <c r="O92" s="53" t="str">
        <f t="shared" si="35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</sheetData>
  <sheetProtection algorithmName="SHA-512" hashValue="gSKKhzIpRSfTMrr0LCChT1Pp1D+hTVYuP6bM4SIn9iYwhVC4f/4FAXBwGjZ5VUp27hp6UlH9MjSu2tN7dnKd/Q==" saltValue="HVqBJsZC4+Wb5GB8v6dpNA==" spinCount="100000" sheet="1" formatCells="0" formatColumns="0"/>
  <protectedRanges>
    <protectedRange sqref="A23:B23" name="範囲1"/>
    <protectedRange sqref="F23:F24" name="範囲2_1_1"/>
    <protectedRange sqref="G38:O38 G72:O72 G89:O89 G55:O55" name="範囲3"/>
    <protectedRange sqref="G27:O30" name="範囲6"/>
    <protectedRange sqref="G44:O47" name="範囲6_1"/>
    <protectedRange sqref="G61:O64" name="範囲6_2"/>
    <protectedRange sqref="G78:O81" name="範囲6_3"/>
  </protectedRanges>
  <mergeCells count="83">
    <mergeCell ref="A24:B24"/>
    <mergeCell ref="F20:P20"/>
    <mergeCell ref="F21:P21"/>
    <mergeCell ref="A22:B22"/>
    <mergeCell ref="F22:P22"/>
    <mergeCell ref="A23:B23"/>
    <mergeCell ref="F24:O24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A60:B60"/>
    <mergeCell ref="E46:F46"/>
    <mergeCell ref="E47:F47"/>
    <mergeCell ref="E48:F48"/>
    <mergeCell ref="E49:F49"/>
    <mergeCell ref="E57:F57"/>
    <mergeCell ref="E55:F55"/>
    <mergeCell ref="E56:F56"/>
    <mergeCell ref="E58:F58"/>
    <mergeCell ref="E60:F60"/>
    <mergeCell ref="A77:B77"/>
    <mergeCell ref="D78:D88"/>
    <mergeCell ref="E85:F85"/>
    <mergeCell ref="E87:F87"/>
    <mergeCell ref="E88:F88"/>
    <mergeCell ref="E86:F86"/>
    <mergeCell ref="E78:F78"/>
    <mergeCell ref="E77:F77"/>
    <mergeCell ref="E79:F79"/>
    <mergeCell ref="E80:F80"/>
    <mergeCell ref="E81:F81"/>
    <mergeCell ref="E92:F92"/>
    <mergeCell ref="D61:D71"/>
    <mergeCell ref="E68:F68"/>
    <mergeCell ref="E70:F70"/>
    <mergeCell ref="E71:F71"/>
    <mergeCell ref="E62:F62"/>
    <mergeCell ref="E73:F73"/>
    <mergeCell ref="E75:F75"/>
    <mergeCell ref="E82:F82"/>
    <mergeCell ref="E83:F83"/>
    <mergeCell ref="E84:F84"/>
    <mergeCell ref="E72:F72"/>
    <mergeCell ref="E63:F63"/>
    <mergeCell ref="E64:F64"/>
    <mergeCell ref="E61:F61"/>
    <mergeCell ref="E65:F65"/>
    <mergeCell ref="E74:F74"/>
    <mergeCell ref="E91:F91"/>
    <mergeCell ref="E18:P18"/>
    <mergeCell ref="E89:F89"/>
    <mergeCell ref="E90:F90"/>
    <mergeCell ref="D42:E42"/>
    <mergeCell ref="E38:F38"/>
    <mergeCell ref="E39:F39"/>
    <mergeCell ref="E41:F41"/>
    <mergeCell ref="E40:F40"/>
    <mergeCell ref="E66:F66"/>
    <mergeCell ref="E67:F67"/>
    <mergeCell ref="E69:F69"/>
    <mergeCell ref="F19:P19"/>
    <mergeCell ref="F23:O23"/>
  </mergeCells>
  <phoneticPr fontId="2"/>
  <conditionalFormatting sqref="C42:P92">
    <cfRule type="expression" dxfId="19" priority="48">
      <formula>$A$23="１：税抜経費"</formula>
    </cfRule>
  </conditionalFormatting>
  <conditionalFormatting sqref="C25:P41 C59:P92">
    <cfRule type="expression" dxfId="18" priority="47">
      <formula>$A$23="２：税込経費"</formula>
    </cfRule>
  </conditionalFormatting>
  <conditionalFormatting sqref="C25:P58 C76:P92">
    <cfRule type="expression" dxfId="17" priority="45">
      <formula>$A$23="３：税抜→税込経費へ変更"</formula>
    </cfRule>
  </conditionalFormatting>
  <conditionalFormatting sqref="C25:P75">
    <cfRule type="expression" dxfId="16" priority="44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ax="16383" man="1"/>
    <brk id="58" max="16383" man="1"/>
    <brk id="7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P101"/>
  <sheetViews>
    <sheetView zoomScale="90" zoomScaleNormal="90" workbookViewId="0">
      <selection activeCell="A22" sqref="A22:B22"/>
    </sheetView>
  </sheetViews>
  <sheetFormatPr defaultRowHeight="13.5" x14ac:dyDescent="0.15"/>
  <cols>
    <col min="1" max="1" width="14.625" customWidth="1"/>
    <col min="2" max="2" width="20.625" customWidth="1"/>
    <col min="3" max="3" width="3.625" style="118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t="str">
        <f>代表研究者用!A1</f>
        <v>様式Ｋ－３－１別紙１（29-2）</v>
      </c>
    </row>
    <row r="2" spans="1:16" ht="14.25" x14ac:dyDescent="0.15">
      <c r="A2" s="12"/>
      <c r="B2" s="3"/>
      <c r="C2" s="5"/>
      <c r="D2" s="3"/>
      <c r="E2" s="121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91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20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20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20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20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20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91" t="str">
        <f>代表研究者用!E9</f>
        <v>　　　（注．入力表示は確認のため、小数点第２までとしています。小数点第２位以降の数値が入力されるとエラーメッセージが表示されます。）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91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9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20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20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20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20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20" t="str">
        <f>代表研究者用!E16</f>
        <v>　　・代表研究者の消費税率は研究分担者のワークシートにリンクしていますので、ご注意願います。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4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188" t="str">
        <f>代表研究者用!$E$18</f>
        <v>研究開発課題必要概算経費一覧表【連名契約】【税込用・税抜用】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0.100000000000001" customHeight="1" x14ac:dyDescent="0.15">
      <c r="C19" s="128"/>
      <c r="D19" s="140"/>
      <c r="E19" s="49"/>
      <c r="F19" s="271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27" customHeight="1" x14ac:dyDescent="0.15">
      <c r="C20" s="5" t="s">
        <v>69</v>
      </c>
      <c r="E20" s="40" t="s">
        <v>47</v>
      </c>
      <c r="F20" s="270" t="str">
        <f>IF(代表研究者用!$F$20="","",代表研究者用!$F$20)</f>
        <v>○○○○の研究開発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ht="27" customHeight="1" x14ac:dyDescent="0.15">
      <c r="C21" s="5" t="s">
        <v>37</v>
      </c>
      <c r="E21" s="2" t="s">
        <v>48</v>
      </c>
      <c r="F21" s="270" t="str">
        <f>IF(代表研究者用!$F$21="","",代表研究者用!$F$21)</f>
        <v>課題Ｘ　□□□□の研究開発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ht="27" customHeight="1" thickBot="1" x14ac:dyDescent="0.2">
      <c r="A22" s="277"/>
      <c r="B22" s="277"/>
      <c r="C22" s="5" t="s">
        <v>81</v>
      </c>
      <c r="E22" s="2" t="s">
        <v>18</v>
      </c>
      <c r="F22" s="270" t="str">
        <f>IF(代表研究者用!$F$22="","",代表研究者用!$F$22)</f>
        <v>△△△△の研究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ht="19.5" thickBot="1" x14ac:dyDescent="0.2">
      <c r="A23" s="265" t="s">
        <v>73</v>
      </c>
      <c r="B23" s="266"/>
      <c r="C23" s="5" t="s">
        <v>82</v>
      </c>
      <c r="E23" s="2" t="s">
        <v>7</v>
      </c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3"/>
    </row>
    <row r="24" spans="1:16" ht="18.75" customHeight="1" x14ac:dyDescent="0.15">
      <c r="A24" s="252" t="str">
        <f>IF(A23="１：税抜経費","1番の表↓に記入してください。","")&amp;
IF(A23="２：税込経費","2番の表↓↓に記入してください。","")&amp;
IF(A23="３：税抜→税込経費へ変更","3番の表↓↓↓に記入してください。","")&amp;
IF(A23="４：税込→税抜経費へ変更","4番の表↓↓↓↓に記入してください。","")</f>
        <v/>
      </c>
      <c r="B24" s="252"/>
      <c r="C24" s="5" t="s">
        <v>83</v>
      </c>
      <c r="E24" s="106" t="s">
        <v>53</v>
      </c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77"/>
    </row>
    <row r="25" spans="1:16" s="79" customFormat="1" ht="15" customHeight="1" thickBot="1" x14ac:dyDescent="0.2">
      <c r="A25" s="75"/>
      <c r="B25" s="75"/>
      <c r="C25" s="127" t="s">
        <v>101</v>
      </c>
      <c r="D25" s="78" t="s">
        <v>90</v>
      </c>
      <c r="E25" s="2"/>
      <c r="F25"/>
      <c r="G25" s="76"/>
      <c r="H25" s="76"/>
      <c r="I25" s="76"/>
      <c r="J25" s="87"/>
      <c r="K25" s="76"/>
      <c r="L25" s="76"/>
      <c r="M25" s="76"/>
      <c r="N25" s="76"/>
      <c r="O25" s="76"/>
      <c r="P25" s="77" t="s">
        <v>19</v>
      </c>
    </row>
    <row r="26" spans="1:16" ht="18" customHeight="1" thickBot="1" x14ac:dyDescent="0.2">
      <c r="A26" s="257" t="str">
        <f>IF($A$23="１：税抜経費","１番 記入表  ＝＝＝＞","")</f>
        <v/>
      </c>
      <c r="B26" s="257"/>
      <c r="C26" s="80"/>
      <c r="D26" s="88" t="s">
        <v>21</v>
      </c>
      <c r="E26" s="248" t="s">
        <v>51</v>
      </c>
      <c r="F26" s="249"/>
      <c r="G26" s="114">
        <f>代表研究者用!G$26</f>
        <v>25</v>
      </c>
      <c r="H26" s="114">
        <f>G26+1</f>
        <v>26</v>
      </c>
      <c r="I26" s="114">
        <f>H26+1</f>
        <v>27</v>
      </c>
      <c r="J26" s="114">
        <f>代表研究者用!J$26</f>
        <v>28</v>
      </c>
      <c r="K26" s="114">
        <f>代表研究者用!K$26</f>
        <v>29</v>
      </c>
      <c r="L26" s="114">
        <f>代表研究者用!L$26</f>
        <v>30</v>
      </c>
      <c r="M26" s="114">
        <f>代表研究者用!M$26</f>
        <v>31</v>
      </c>
      <c r="N26" s="114">
        <f>代表研究者用!N$26</f>
        <v>32</v>
      </c>
      <c r="O26" s="114">
        <f>代表研究者用!O$26</f>
        <v>33</v>
      </c>
      <c r="P26" s="17" t="s">
        <v>16</v>
      </c>
    </row>
    <row r="27" spans="1:16" ht="15" customHeight="1" x14ac:dyDescent="0.15">
      <c r="A27" s="112"/>
      <c r="B27" s="111"/>
      <c r="C27" s="81"/>
      <c r="D27" s="253" t="s">
        <v>14</v>
      </c>
      <c r="E27" s="260" t="s">
        <v>1</v>
      </c>
      <c r="F27" s="261"/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15">
        <f>SUM($G27:$O27)</f>
        <v>0</v>
      </c>
    </row>
    <row r="28" spans="1:16" ht="15" customHeight="1" x14ac:dyDescent="0.15">
      <c r="A28" s="112"/>
      <c r="B28" s="111"/>
      <c r="C28" s="81"/>
      <c r="D28" s="254"/>
      <c r="E28" s="250" t="s">
        <v>2</v>
      </c>
      <c r="F28" s="251"/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0">
        <f t="shared" ref="P28:P32" si="0">SUM($G28:$O28)</f>
        <v>0</v>
      </c>
    </row>
    <row r="29" spans="1:16" ht="15" customHeight="1" x14ac:dyDescent="0.15">
      <c r="A29" s="47"/>
      <c r="B29" s="111"/>
      <c r="C29" s="81"/>
      <c r="D29" s="254"/>
      <c r="E29" s="250" t="s">
        <v>3</v>
      </c>
      <c r="F29" s="251"/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10">
        <f t="shared" si="0"/>
        <v>0</v>
      </c>
    </row>
    <row r="30" spans="1:16" ht="15" customHeight="1" x14ac:dyDescent="0.15">
      <c r="A30" s="112"/>
      <c r="B30" s="111"/>
      <c r="D30" s="254"/>
      <c r="E30" s="258" t="s">
        <v>4</v>
      </c>
      <c r="F30" s="259"/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21">
        <f t="shared" si="0"/>
        <v>0</v>
      </c>
    </row>
    <row r="31" spans="1:16" ht="15" customHeight="1" x14ac:dyDescent="0.15">
      <c r="A31" s="112"/>
      <c r="B31" s="111"/>
      <c r="D31" s="254"/>
      <c r="E31" s="228" t="s">
        <v>8</v>
      </c>
      <c r="F31" s="229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16" ht="15" customHeight="1" x14ac:dyDescent="0.15">
      <c r="A32" s="112"/>
      <c r="B32" s="111"/>
      <c r="D32" s="254"/>
      <c r="E32" s="232" t="s">
        <v>5</v>
      </c>
      <c r="F32" s="233"/>
      <c r="G32" s="9">
        <f t="shared" ref="G32:O32" si="2">IF(G$41="",ROUNDDOWN(G$31*G$38,0),"　率設定ｴﾗｰ")</f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12"/>
      <c r="B33" s="111"/>
      <c r="D33" s="254"/>
      <c r="E33" s="228" t="s">
        <v>11</v>
      </c>
      <c r="F33" s="229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12"/>
      <c r="B34" s="111"/>
      <c r="D34" s="254"/>
      <c r="E34" s="230" t="s">
        <v>12</v>
      </c>
      <c r="F34" s="231"/>
      <c r="G34" s="103"/>
      <c r="H34" s="104"/>
      <c r="I34" s="104"/>
      <c r="J34" s="104"/>
      <c r="K34" s="104"/>
      <c r="L34" s="104"/>
      <c r="M34" s="104"/>
      <c r="N34" s="104"/>
      <c r="O34" s="105"/>
      <c r="P34" s="102"/>
    </row>
    <row r="35" spans="1:16" ht="15" customHeight="1" x14ac:dyDescent="0.15">
      <c r="A35" s="112"/>
      <c r="B35" s="111"/>
      <c r="D35" s="254"/>
      <c r="E35" s="228" t="s">
        <v>13</v>
      </c>
      <c r="F35" s="229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12"/>
      <c r="B36" s="111"/>
      <c r="D36" s="254"/>
      <c r="E36" s="273" t="s">
        <v>26</v>
      </c>
      <c r="F36" s="274"/>
      <c r="G36" s="161" t="str">
        <f t="shared" ref="G36:O36" si="5">IFERROR(ROUNDDOWN(G35*G$39,0),"")</f>
        <v/>
      </c>
      <c r="H36" s="161" t="str">
        <f t="shared" si="5"/>
        <v/>
      </c>
      <c r="I36" s="161" t="str">
        <f t="shared" si="5"/>
        <v/>
      </c>
      <c r="J36" s="161" t="str">
        <f t="shared" si="5"/>
        <v/>
      </c>
      <c r="K36" s="161" t="str">
        <f t="shared" si="5"/>
        <v/>
      </c>
      <c r="L36" s="161" t="str">
        <f t="shared" si="5"/>
        <v/>
      </c>
      <c r="M36" s="161" t="str">
        <f t="shared" si="5"/>
        <v/>
      </c>
      <c r="N36" s="161" t="str">
        <f t="shared" si="5"/>
        <v/>
      </c>
      <c r="O36" s="161" t="str">
        <f t="shared" si="5"/>
        <v/>
      </c>
      <c r="P36" s="163">
        <f>SUM($G36:$O36)</f>
        <v>0</v>
      </c>
    </row>
    <row r="37" spans="1:16" ht="15" customHeight="1" thickBot="1" x14ac:dyDescent="0.2">
      <c r="A37" s="112"/>
      <c r="B37" s="111"/>
      <c r="D37" s="255"/>
      <c r="E37" s="275" t="s">
        <v>15</v>
      </c>
      <c r="F37" s="276"/>
      <c r="G37" s="157" t="str">
        <f t="shared" ref="G37:O37" si="6">IFERROR(G35+G36,"")</f>
        <v/>
      </c>
      <c r="H37" s="159" t="str">
        <f t="shared" si="6"/>
        <v/>
      </c>
      <c r="I37" s="159" t="str">
        <f t="shared" si="6"/>
        <v/>
      </c>
      <c r="J37" s="159" t="str">
        <f t="shared" si="6"/>
        <v/>
      </c>
      <c r="K37" s="159" t="str">
        <f t="shared" si="6"/>
        <v/>
      </c>
      <c r="L37" s="159" t="str">
        <f t="shared" si="6"/>
        <v/>
      </c>
      <c r="M37" s="159" t="str">
        <f t="shared" si="6"/>
        <v/>
      </c>
      <c r="N37" s="159" t="str">
        <f t="shared" si="6"/>
        <v/>
      </c>
      <c r="O37" s="159" t="str">
        <f t="shared" si="6"/>
        <v/>
      </c>
      <c r="P37" s="164">
        <f>SUM($G37:$O37)</f>
        <v>0</v>
      </c>
    </row>
    <row r="38" spans="1:16" ht="15" customHeight="1" x14ac:dyDescent="0.15">
      <c r="A38" s="112"/>
      <c r="B38" s="111"/>
      <c r="C38" s="118" t="s">
        <v>68</v>
      </c>
      <c r="D38" s="14"/>
      <c r="E38" s="246" t="s">
        <v>6</v>
      </c>
      <c r="F38" s="247"/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4"/>
    </row>
    <row r="39" spans="1:16" ht="15" customHeight="1" x14ac:dyDescent="0.15">
      <c r="A39" s="112"/>
      <c r="B39" s="111"/>
      <c r="C39" s="118" t="s">
        <v>88</v>
      </c>
      <c r="D39" s="14"/>
      <c r="E39" s="238" t="s">
        <v>0</v>
      </c>
      <c r="F39" s="238"/>
      <c r="G39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39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39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39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39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39" s="107" t="str">
        <f t="shared" ref="L39:O39" si="7">$K$39</f>
        <v/>
      </c>
      <c r="M39" s="107" t="str">
        <f t="shared" si="7"/>
        <v/>
      </c>
      <c r="N39" s="107" t="str">
        <f t="shared" si="7"/>
        <v/>
      </c>
      <c r="O39" s="107" t="str">
        <f t="shared" si="7"/>
        <v/>
      </c>
      <c r="P39" s="4"/>
    </row>
    <row r="40" spans="1:16" ht="15" customHeight="1" x14ac:dyDescent="0.15">
      <c r="A40" s="112"/>
      <c r="B40" s="111"/>
      <c r="D40" s="14"/>
      <c r="E40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40" s="226"/>
      <c r="G40" s="43"/>
      <c r="H40" s="43"/>
      <c r="I40" s="45"/>
      <c r="J40" s="46"/>
      <c r="K40" s="44"/>
      <c r="L40" s="44"/>
      <c r="M40" s="44"/>
      <c r="N40" s="44"/>
      <c r="O40" s="44"/>
      <c r="P40" s="3"/>
    </row>
    <row r="41" spans="1:16" ht="30" customHeight="1" x14ac:dyDescent="0.15">
      <c r="A41" s="112"/>
      <c r="B41" s="111"/>
      <c r="D41" s="3"/>
      <c r="E41" s="256" t="str">
        <f>IF(AND(G41="",H41="",I41="",J41="",K41="",L41="",M41="",N41="",O41=""),"","一般管理費率：未記入、少数点以下第２位又は１０%以上を検出")</f>
        <v/>
      </c>
      <c r="F41" s="256"/>
      <c r="G41" s="53" t="str">
        <f t="shared" ref="G41:O41" si="8">IF(AND(G$38=ROUNDDOWN(G$38,3),G$38&lt;=0.1,G$38&lt;&gt;""),"","←←確認してください ")</f>
        <v/>
      </c>
      <c r="H41" s="53" t="str">
        <f t="shared" si="8"/>
        <v/>
      </c>
      <c r="I41" s="53" t="str">
        <f t="shared" si="8"/>
        <v/>
      </c>
      <c r="J41" s="53" t="str">
        <f t="shared" si="8"/>
        <v/>
      </c>
      <c r="K41" s="53" t="str">
        <f t="shared" si="8"/>
        <v/>
      </c>
      <c r="L41" s="53" t="str">
        <f t="shared" si="8"/>
        <v/>
      </c>
      <c r="M41" s="53" t="str">
        <f t="shared" si="8"/>
        <v/>
      </c>
      <c r="N41" s="53" t="str">
        <f t="shared" si="8"/>
        <v/>
      </c>
      <c r="O41" s="53" t="str">
        <f t="shared" si="8"/>
        <v/>
      </c>
      <c r="P41" s="3"/>
    </row>
    <row r="42" spans="1:16" ht="15" customHeight="1" thickBot="1" x14ac:dyDescent="0.2">
      <c r="A42" s="111"/>
      <c r="B42" s="111"/>
      <c r="C42" s="127" t="s">
        <v>89</v>
      </c>
      <c r="D42" s="262" t="s">
        <v>91</v>
      </c>
      <c r="E42" s="262"/>
      <c r="F42" s="84"/>
      <c r="G42" s="50"/>
      <c r="H42" s="50"/>
      <c r="I42" s="50"/>
      <c r="J42" s="87"/>
      <c r="K42" s="50"/>
      <c r="L42" s="50"/>
      <c r="M42" s="50"/>
      <c r="N42" s="50"/>
      <c r="O42" s="50"/>
      <c r="P42" s="32" t="s">
        <v>19</v>
      </c>
    </row>
    <row r="43" spans="1:16" ht="18" customHeight="1" thickBot="1" x14ac:dyDescent="0.2">
      <c r="A43" s="257" t="str">
        <f>IF($A$23="２：税込経費","２番 記入表  ＝＝＝＞","")</f>
        <v/>
      </c>
      <c r="B43" s="257"/>
      <c r="C43" s="80"/>
      <c r="D43" s="88" t="s">
        <v>21</v>
      </c>
      <c r="E43" s="248" t="s">
        <v>51</v>
      </c>
      <c r="F43" s="249"/>
      <c r="G43" s="114">
        <f>G$26</f>
        <v>25</v>
      </c>
      <c r="H43" s="114">
        <f t="shared" ref="H43:O43" si="9">H$26</f>
        <v>26</v>
      </c>
      <c r="I43" s="114">
        <f t="shared" si="9"/>
        <v>27</v>
      </c>
      <c r="J43" s="114">
        <f t="shared" si="9"/>
        <v>28</v>
      </c>
      <c r="K43" s="114">
        <f t="shared" si="9"/>
        <v>29</v>
      </c>
      <c r="L43" s="114">
        <f t="shared" si="9"/>
        <v>30</v>
      </c>
      <c r="M43" s="114">
        <f t="shared" si="9"/>
        <v>31</v>
      </c>
      <c r="N43" s="114">
        <f t="shared" si="9"/>
        <v>32</v>
      </c>
      <c r="O43" s="114">
        <f t="shared" si="9"/>
        <v>33</v>
      </c>
      <c r="P43" s="17" t="s">
        <v>16</v>
      </c>
    </row>
    <row r="44" spans="1:16" ht="15" customHeight="1" x14ac:dyDescent="0.15">
      <c r="A44" s="113"/>
      <c r="B44" s="111"/>
      <c r="D44" s="253" t="s">
        <v>14</v>
      </c>
      <c r="E44" s="260" t="s">
        <v>1</v>
      </c>
      <c r="F44" s="261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25">
        <f>SUM($G44:$O44)</f>
        <v>0</v>
      </c>
    </row>
    <row r="45" spans="1:16" ht="15" customHeight="1" x14ac:dyDescent="0.15">
      <c r="A45" s="113"/>
      <c r="B45" s="111"/>
      <c r="D45" s="254"/>
      <c r="E45" s="250" t="s">
        <v>2</v>
      </c>
      <c r="F45" s="251"/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26">
        <f t="shared" ref="P45:P47" si="10">SUM($G45:$O45)</f>
        <v>0</v>
      </c>
    </row>
    <row r="46" spans="1:16" ht="15" customHeight="1" x14ac:dyDescent="0.15">
      <c r="A46" s="113"/>
      <c r="B46" s="111"/>
      <c r="D46" s="254"/>
      <c r="E46" s="250" t="s">
        <v>3</v>
      </c>
      <c r="F46" s="251"/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26">
        <f t="shared" si="10"/>
        <v>0</v>
      </c>
    </row>
    <row r="47" spans="1:16" ht="15" customHeight="1" x14ac:dyDescent="0.15">
      <c r="A47" s="113"/>
      <c r="B47" s="111"/>
      <c r="D47" s="254"/>
      <c r="E47" s="258" t="s">
        <v>4</v>
      </c>
      <c r="F47" s="259"/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27">
        <f t="shared" si="10"/>
        <v>0</v>
      </c>
    </row>
    <row r="48" spans="1:16" ht="15" customHeight="1" x14ac:dyDescent="0.15">
      <c r="A48" s="113"/>
      <c r="B48" s="111"/>
      <c r="D48" s="254"/>
      <c r="E48" s="228" t="s">
        <v>8</v>
      </c>
      <c r="F48" s="229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13"/>
      <c r="B49" s="111"/>
      <c r="D49" s="254"/>
      <c r="E49" s="232" t="s">
        <v>5</v>
      </c>
      <c r="F49" s="233"/>
      <c r="G49" s="9">
        <f t="shared" ref="G49:O49" si="12">IF(G$58="",ROUNDDOWN(G$48*G$55,0),"　率設定ｴﾗｰ")</f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13"/>
      <c r="B50" s="111"/>
      <c r="D50" s="254"/>
      <c r="E50" s="228" t="s">
        <v>11</v>
      </c>
      <c r="F50" s="229"/>
      <c r="G50" s="19">
        <f t="shared" ref="G50:O50" si="13">IFERROR(G49+G48,"")</f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28">
        <f>SUM($G50:$O50)</f>
        <v>0</v>
      </c>
    </row>
    <row r="51" spans="1:16" ht="15" customHeight="1" x14ac:dyDescent="0.15">
      <c r="A51" s="113"/>
      <c r="B51" s="111"/>
      <c r="D51" s="254"/>
      <c r="E51" s="230" t="s">
        <v>12</v>
      </c>
      <c r="F51" s="231"/>
      <c r="G51" s="103"/>
      <c r="H51" s="104"/>
      <c r="I51" s="104"/>
      <c r="J51" s="104"/>
      <c r="K51" s="104"/>
      <c r="L51" s="104"/>
      <c r="M51" s="104"/>
      <c r="N51" s="104"/>
      <c r="O51" s="105"/>
      <c r="P51" s="102"/>
    </row>
    <row r="52" spans="1:16" ht="15" customHeight="1" x14ac:dyDescent="0.15">
      <c r="A52" s="113"/>
      <c r="B52" s="111"/>
      <c r="D52" s="254"/>
      <c r="E52" s="228" t="s">
        <v>13</v>
      </c>
      <c r="F52" s="229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13"/>
      <c r="B53" s="111"/>
      <c r="D53" s="254"/>
      <c r="E53" s="273" t="s">
        <v>27</v>
      </c>
      <c r="F53" s="274"/>
      <c r="G53" s="8" t="str">
        <f t="shared" ref="G53:O53" si="15">IFERROR((ROUNDDOWN(G52*G$56/(1+G$56),0)),"")</f>
        <v/>
      </c>
      <c r="H53" s="8" t="str">
        <f t="shared" si="15"/>
        <v/>
      </c>
      <c r="I53" s="8" t="str">
        <f t="shared" si="15"/>
        <v/>
      </c>
      <c r="J53" s="8" t="str">
        <f t="shared" si="15"/>
        <v/>
      </c>
      <c r="K53" s="8" t="str">
        <f t="shared" si="15"/>
        <v/>
      </c>
      <c r="L53" s="8" t="str">
        <f t="shared" si="15"/>
        <v/>
      </c>
      <c r="M53" s="8" t="str">
        <f t="shared" si="15"/>
        <v/>
      </c>
      <c r="N53" s="8" t="str">
        <f t="shared" si="15"/>
        <v/>
      </c>
      <c r="O53" s="8" t="str">
        <f t="shared" si="15"/>
        <v/>
      </c>
      <c r="P53" s="163">
        <f>SUM($G53:$O53)</f>
        <v>0</v>
      </c>
    </row>
    <row r="54" spans="1:16" ht="15" customHeight="1" thickBot="1" x14ac:dyDescent="0.2">
      <c r="A54" s="113"/>
      <c r="B54" s="111"/>
      <c r="D54" s="255"/>
      <c r="E54" s="278" t="s">
        <v>15</v>
      </c>
      <c r="F54" s="279"/>
      <c r="G54" s="158" t="str">
        <f t="shared" ref="G54:H54" si="16">IF(G$56="","",G52)</f>
        <v/>
      </c>
      <c r="H54" s="158" t="str">
        <f t="shared" si="16"/>
        <v/>
      </c>
      <c r="I54" s="158" t="str">
        <f>IF(I$56="","",I52)</f>
        <v/>
      </c>
      <c r="J54" s="158" t="str">
        <f t="shared" ref="J54:O54" si="17">IF(J$56="","",J52)</f>
        <v/>
      </c>
      <c r="K54" s="158" t="str">
        <f t="shared" si="17"/>
        <v/>
      </c>
      <c r="L54" s="158" t="str">
        <f t="shared" si="17"/>
        <v/>
      </c>
      <c r="M54" s="158" t="str">
        <f t="shared" si="17"/>
        <v/>
      </c>
      <c r="N54" s="158" t="str">
        <f t="shared" si="17"/>
        <v/>
      </c>
      <c r="O54" s="158" t="str">
        <f t="shared" si="17"/>
        <v/>
      </c>
      <c r="P54" s="165">
        <f>SUM($G54:$O54)</f>
        <v>0</v>
      </c>
    </row>
    <row r="55" spans="1:16" ht="15" customHeight="1" x14ac:dyDescent="0.15">
      <c r="A55" s="113"/>
      <c r="B55" s="111"/>
      <c r="C55" s="118" t="s">
        <v>68</v>
      </c>
      <c r="D55" s="14"/>
      <c r="E55" s="236" t="s">
        <v>6</v>
      </c>
      <c r="F55" s="237"/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4"/>
    </row>
    <row r="56" spans="1:16" ht="15" customHeight="1" x14ac:dyDescent="0.15">
      <c r="A56" s="113"/>
      <c r="B56" s="111"/>
      <c r="C56" s="118" t="s">
        <v>88</v>
      </c>
      <c r="D56" s="14"/>
      <c r="E56" s="238" t="s">
        <v>0</v>
      </c>
      <c r="F56" s="238"/>
      <c r="G56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56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56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56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56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56" s="107" t="str">
        <f t="shared" ref="L56:O56" si="18">$K$56</f>
        <v/>
      </c>
      <c r="M56" s="107" t="str">
        <f t="shared" si="18"/>
        <v/>
      </c>
      <c r="N56" s="107" t="str">
        <f t="shared" si="18"/>
        <v/>
      </c>
      <c r="O56" s="107" t="str">
        <f t="shared" si="18"/>
        <v/>
      </c>
      <c r="P56" s="4"/>
    </row>
    <row r="57" spans="1:16" ht="15" customHeight="1" x14ac:dyDescent="0.15">
      <c r="A57" s="113"/>
      <c r="B57" s="111"/>
      <c r="D57" s="14"/>
      <c r="E57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57" s="226"/>
      <c r="G57" s="36"/>
      <c r="H57" s="36"/>
      <c r="I57" s="45"/>
      <c r="J57" s="46"/>
      <c r="K57" s="41"/>
      <c r="L57" s="41"/>
      <c r="M57" s="41"/>
      <c r="N57" s="41"/>
      <c r="O57" s="41"/>
      <c r="P57" s="3"/>
    </row>
    <row r="58" spans="1:16" ht="30" customHeight="1" x14ac:dyDescent="0.15">
      <c r="A58" s="113"/>
      <c r="B58" s="111"/>
      <c r="D58" s="14"/>
      <c r="E58" s="256" t="str">
        <f>IF(AND(G58="",H58="",I58="",J58="",K58="",L58="",M58="",N58="",O58=""),"","一般管理費率：未記入、少数点以下第２位又は１０%以上を検出")</f>
        <v/>
      </c>
      <c r="F58" s="256"/>
      <c r="G58" s="53" t="str">
        <f t="shared" ref="G58:O58" si="19">IF(AND(G$55=ROUNDDOWN(G$55,3),G$55&lt;=0.1,G$55&lt;&gt;""),"","←←確認してください ")</f>
        <v/>
      </c>
      <c r="H58" s="53" t="str">
        <f t="shared" si="19"/>
        <v/>
      </c>
      <c r="I58" s="53" t="str">
        <f t="shared" si="19"/>
        <v/>
      </c>
      <c r="J58" s="53" t="str">
        <f t="shared" si="19"/>
        <v/>
      </c>
      <c r="K58" s="53" t="str">
        <f t="shared" si="19"/>
        <v/>
      </c>
      <c r="L58" s="53" t="str">
        <f t="shared" si="19"/>
        <v/>
      </c>
      <c r="M58" s="53" t="str">
        <f t="shared" si="19"/>
        <v/>
      </c>
      <c r="N58" s="53" t="str">
        <f t="shared" si="19"/>
        <v/>
      </c>
      <c r="O58" s="53" t="str">
        <f t="shared" si="19"/>
        <v/>
      </c>
      <c r="P58" s="3"/>
    </row>
    <row r="59" spans="1:16" ht="15" customHeight="1" thickBot="1" x14ac:dyDescent="0.2">
      <c r="A59" s="111"/>
      <c r="B59" s="111"/>
      <c r="C59" s="127" t="s">
        <v>89</v>
      </c>
      <c r="D59" s="12" t="s">
        <v>92</v>
      </c>
      <c r="E59" s="49"/>
      <c r="F59" s="84"/>
      <c r="G59" s="50"/>
      <c r="H59" s="50"/>
      <c r="I59" s="50"/>
      <c r="J59" s="87"/>
      <c r="K59" s="50"/>
      <c r="L59" s="50"/>
      <c r="M59" s="50"/>
      <c r="N59" s="50"/>
      <c r="O59" s="50"/>
      <c r="P59" s="32" t="s">
        <v>19</v>
      </c>
    </row>
    <row r="60" spans="1:16" ht="18" customHeight="1" thickBot="1" x14ac:dyDescent="0.2">
      <c r="A60" s="257" t="str">
        <f>IF($A$23="３：税抜→税込経費へ変更","３番 記入表  ＝＝＝＞","")</f>
        <v/>
      </c>
      <c r="B60" s="257"/>
      <c r="C60" s="80"/>
      <c r="D60" s="88" t="s">
        <v>21</v>
      </c>
      <c r="E60" s="248" t="s">
        <v>51</v>
      </c>
      <c r="F60" s="249"/>
      <c r="G60" s="114">
        <f>G$26</f>
        <v>25</v>
      </c>
      <c r="H60" s="114">
        <f t="shared" ref="H60:O60" si="20">H$26</f>
        <v>26</v>
      </c>
      <c r="I60" s="114">
        <f t="shared" si="20"/>
        <v>27</v>
      </c>
      <c r="J60" s="114">
        <f t="shared" si="20"/>
        <v>28</v>
      </c>
      <c r="K60" s="114">
        <f t="shared" si="20"/>
        <v>29</v>
      </c>
      <c r="L60" s="114">
        <f t="shared" si="20"/>
        <v>30</v>
      </c>
      <c r="M60" s="114">
        <f t="shared" si="20"/>
        <v>31</v>
      </c>
      <c r="N60" s="114">
        <f t="shared" si="20"/>
        <v>32</v>
      </c>
      <c r="O60" s="114">
        <f t="shared" si="20"/>
        <v>33</v>
      </c>
      <c r="P60" s="17" t="s">
        <v>16</v>
      </c>
    </row>
    <row r="61" spans="1:16" ht="15" customHeight="1" x14ac:dyDescent="0.15">
      <c r="A61" s="112"/>
      <c r="B61" s="111"/>
      <c r="D61" s="253" t="s">
        <v>14</v>
      </c>
      <c r="E61" s="260" t="s">
        <v>1</v>
      </c>
      <c r="F61" s="261"/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02"/>
    </row>
    <row r="62" spans="1:16" ht="15" customHeight="1" x14ac:dyDescent="0.15">
      <c r="A62" s="112"/>
      <c r="B62" s="111"/>
      <c r="D62" s="254"/>
      <c r="E62" s="250" t="s">
        <v>2</v>
      </c>
      <c r="F62" s="251"/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102"/>
    </row>
    <row r="63" spans="1:16" ht="15" customHeight="1" x14ac:dyDescent="0.15">
      <c r="A63" s="112"/>
      <c r="B63" s="111"/>
      <c r="D63" s="254"/>
      <c r="E63" s="250" t="s">
        <v>3</v>
      </c>
      <c r="F63" s="251"/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102"/>
    </row>
    <row r="64" spans="1:16" ht="15" customHeight="1" x14ac:dyDescent="0.15">
      <c r="A64" s="112"/>
      <c r="B64" s="111"/>
      <c r="D64" s="254"/>
      <c r="E64" s="258" t="s">
        <v>4</v>
      </c>
      <c r="F64" s="259"/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102"/>
    </row>
    <row r="65" spans="1:16" ht="15" customHeight="1" x14ac:dyDescent="0.15">
      <c r="A65" s="112"/>
      <c r="B65" s="111"/>
      <c r="D65" s="254"/>
      <c r="E65" s="228" t="s">
        <v>8</v>
      </c>
      <c r="F65" s="229"/>
      <c r="G65" s="19">
        <f t="shared" ref="G65:O65" si="21">SUM(G$61:G$64)</f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6">
        <f t="shared" si="21"/>
        <v>0</v>
      </c>
      <c r="L65" s="16">
        <f t="shared" si="21"/>
        <v>0</v>
      </c>
      <c r="M65" s="16">
        <f t="shared" si="21"/>
        <v>0</v>
      </c>
      <c r="N65" s="16">
        <f t="shared" si="21"/>
        <v>0</v>
      </c>
      <c r="O65" s="16">
        <f t="shared" si="21"/>
        <v>0</v>
      </c>
      <c r="P65" s="102"/>
    </row>
    <row r="66" spans="1:16" ht="15" customHeight="1" x14ac:dyDescent="0.15">
      <c r="A66" s="112"/>
      <c r="B66" s="111"/>
      <c r="D66" s="254"/>
      <c r="E66" s="232" t="s">
        <v>5</v>
      </c>
      <c r="F66" s="233"/>
      <c r="G66" s="9">
        <f t="shared" ref="G66:O66" si="22">IF(G$75="",ROUNDDOWN(G$65*G$72,0),"　率設定ｴﾗｰ")</f>
        <v>0</v>
      </c>
      <c r="H66" s="9">
        <f t="shared" si="22"/>
        <v>0</v>
      </c>
      <c r="I66" s="9">
        <f t="shared" si="22"/>
        <v>0</v>
      </c>
      <c r="J66" s="9">
        <f t="shared" si="22"/>
        <v>0</v>
      </c>
      <c r="K66" s="9">
        <f t="shared" si="22"/>
        <v>0</v>
      </c>
      <c r="L66" s="9">
        <f t="shared" si="22"/>
        <v>0</v>
      </c>
      <c r="M66" s="9">
        <f t="shared" si="22"/>
        <v>0</v>
      </c>
      <c r="N66" s="9">
        <f t="shared" si="22"/>
        <v>0</v>
      </c>
      <c r="O66" s="9">
        <f t="shared" si="22"/>
        <v>0</v>
      </c>
      <c r="P66" s="102"/>
    </row>
    <row r="67" spans="1:16" ht="15" customHeight="1" x14ac:dyDescent="0.15">
      <c r="A67" s="112"/>
      <c r="B67" s="111"/>
      <c r="D67" s="254"/>
      <c r="E67" s="228" t="s">
        <v>11</v>
      </c>
      <c r="F67" s="229"/>
      <c r="G67" s="19">
        <f t="shared" ref="G67:O67" si="23">IFERROR(G66+G65,"")</f>
        <v>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0</v>
      </c>
      <c r="L67" s="19">
        <f t="shared" si="23"/>
        <v>0</v>
      </c>
      <c r="M67" s="19">
        <f t="shared" si="23"/>
        <v>0</v>
      </c>
      <c r="N67" s="19">
        <f t="shared" si="23"/>
        <v>0</v>
      </c>
      <c r="O67" s="19">
        <f t="shared" si="23"/>
        <v>0</v>
      </c>
      <c r="P67" s="102"/>
    </row>
    <row r="68" spans="1:16" ht="15" customHeight="1" x14ac:dyDescent="0.15">
      <c r="A68" s="112"/>
      <c r="B68" s="111"/>
      <c r="D68" s="254"/>
      <c r="E68" s="230" t="s">
        <v>12</v>
      </c>
      <c r="F68" s="231"/>
      <c r="G68" s="103"/>
      <c r="H68" s="104"/>
      <c r="I68" s="104"/>
      <c r="J68" s="104"/>
      <c r="K68" s="104"/>
      <c r="L68" s="104"/>
      <c r="M68" s="104"/>
      <c r="N68" s="104"/>
      <c r="O68" s="105"/>
      <c r="P68" s="102"/>
    </row>
    <row r="69" spans="1:16" ht="15" customHeight="1" x14ac:dyDescent="0.15">
      <c r="A69" s="112"/>
      <c r="B69" s="111"/>
      <c r="D69" s="254"/>
      <c r="E69" s="228" t="s">
        <v>13</v>
      </c>
      <c r="F69" s="229"/>
      <c r="G69" s="20">
        <f t="shared" ref="G69:O69" si="24">IFERROR(G$67,"")</f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102"/>
    </row>
    <row r="70" spans="1:16" ht="30" customHeight="1" thickBot="1" x14ac:dyDescent="0.2">
      <c r="A70" s="112"/>
      <c r="B70" s="111"/>
      <c r="D70" s="254"/>
      <c r="E70" s="273" t="s">
        <v>28</v>
      </c>
      <c r="F70" s="274"/>
      <c r="G70" s="156" t="str">
        <f>IFERROR(ROUNDDOWN(G69*G$73,0),"")</f>
        <v/>
      </c>
      <c r="H70" s="156" t="str">
        <f>IFERROR(ROUNDDOWN(H69*H$73,0),"")</f>
        <v/>
      </c>
      <c r="I70" s="156" t="str">
        <f>IFERROR(ROUNDDOWN(I69*I$73,0),"")</f>
        <v/>
      </c>
      <c r="J70" s="156" t="str">
        <f>IFERROR(ROUNDDOWN(J69*J$73,0),"")</f>
        <v/>
      </c>
      <c r="K70" s="99" t="str">
        <f>IFERROR((ROUNDDOWN(K69*K$73/(1+K$73),0)),"")</f>
        <v/>
      </c>
      <c r="L70" s="99" t="str">
        <f>IFERROR((ROUNDDOWN(L69*L$73/(1+L$73),0)),"")</f>
        <v/>
      </c>
      <c r="M70" s="99" t="str">
        <f>IFERROR((ROUNDDOWN(M69*M$73/(1+M$73),0)),"")</f>
        <v/>
      </c>
      <c r="N70" s="99" t="str">
        <f>IFERROR((ROUNDDOWN(N69*N$73/(1+N$73),0)),"")</f>
        <v/>
      </c>
      <c r="O70" s="99" t="str">
        <f>IFERROR((ROUNDDOWN(O69*O$73/(1+O$73),0)),"")</f>
        <v/>
      </c>
      <c r="P70" s="163">
        <f>SUM($G70:$O70)</f>
        <v>0</v>
      </c>
    </row>
    <row r="71" spans="1:16" ht="15" customHeight="1" thickBot="1" x14ac:dyDescent="0.2">
      <c r="A71" s="112"/>
      <c r="B71" s="111"/>
      <c r="D71" s="255"/>
      <c r="E71" s="275" t="s">
        <v>15</v>
      </c>
      <c r="F71" s="276"/>
      <c r="G71" s="157" t="str">
        <f>IFERROR(G69+G70,"")</f>
        <v/>
      </c>
      <c r="H71" s="159" t="str">
        <f>IFERROR(H69+H70,"")</f>
        <v/>
      </c>
      <c r="I71" s="159" t="str">
        <f>IFERROR(I69+I70,"")</f>
        <v/>
      </c>
      <c r="J71" s="159" t="str">
        <f>IFERROR(J69+J70,"")</f>
        <v/>
      </c>
      <c r="K71" s="158">
        <f>IFERROR(K$69,"")</f>
        <v>0</v>
      </c>
      <c r="L71" s="158">
        <f>IFERROR(L$69,"")</f>
        <v>0</v>
      </c>
      <c r="M71" s="158">
        <f>IFERROR(M$69,"")</f>
        <v>0</v>
      </c>
      <c r="N71" s="158">
        <f>IFERROR(N$69,"")</f>
        <v>0</v>
      </c>
      <c r="O71" s="158">
        <f>IFERROR(O$69,"")</f>
        <v>0</v>
      </c>
      <c r="P71" s="164">
        <f>SUM($G71:$O71)</f>
        <v>0</v>
      </c>
    </row>
    <row r="72" spans="1:16" ht="15" customHeight="1" x14ac:dyDescent="0.15">
      <c r="A72" s="112"/>
      <c r="B72" s="111"/>
      <c r="C72" s="118" t="s">
        <v>68</v>
      </c>
      <c r="D72" s="14"/>
      <c r="E72" s="246" t="s">
        <v>6</v>
      </c>
      <c r="F72" s="247"/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4"/>
    </row>
    <row r="73" spans="1:16" ht="15" customHeight="1" x14ac:dyDescent="0.15">
      <c r="A73" s="112"/>
      <c r="B73" s="111"/>
      <c r="C73" s="118" t="s">
        <v>88</v>
      </c>
      <c r="D73" s="14"/>
      <c r="E73" s="238" t="s">
        <v>0</v>
      </c>
      <c r="F73" s="238"/>
      <c r="G73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73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73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73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73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73" s="107" t="str">
        <f t="shared" ref="L73:O73" si="25">$K$56</f>
        <v/>
      </c>
      <c r="M73" s="107" t="str">
        <f t="shared" si="25"/>
        <v/>
      </c>
      <c r="N73" s="107" t="str">
        <f t="shared" si="25"/>
        <v/>
      </c>
      <c r="O73" s="107" t="str">
        <f t="shared" si="25"/>
        <v/>
      </c>
      <c r="P73" s="4"/>
    </row>
    <row r="74" spans="1:16" ht="15" customHeight="1" x14ac:dyDescent="0.15">
      <c r="A74" s="112"/>
      <c r="B74" s="111"/>
      <c r="D74" s="14"/>
      <c r="E74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74" s="226"/>
      <c r="G74" s="43"/>
      <c r="H74" s="43"/>
      <c r="J74" s="45" t="s">
        <v>24</v>
      </c>
      <c r="K74" s="54" t="s">
        <v>25</v>
      </c>
      <c r="L74" s="44"/>
      <c r="M74" s="44"/>
      <c r="N74" s="44"/>
      <c r="O74" s="44"/>
      <c r="P74" s="3"/>
    </row>
    <row r="75" spans="1:16" ht="30" customHeight="1" x14ac:dyDescent="0.15">
      <c r="A75" s="111"/>
      <c r="B75" s="111"/>
      <c r="D75" s="3"/>
      <c r="E75" s="256" t="str">
        <f>IF(AND(G75="",H75="",I75="",J75="",K75="",L75="",M75="",N75="",O75=""),"","一般管理費率：未記入、少数点以下第２位又は１０%以上を検出")</f>
        <v/>
      </c>
      <c r="F75" s="256"/>
      <c r="G75" s="53" t="str">
        <f t="shared" ref="G75:O75" si="26">IF(AND(G$72=ROUNDDOWN(G$72,3),G$72&lt;=0.1,G$72&lt;&gt;""),"","←←確認してください ")</f>
        <v/>
      </c>
      <c r="H75" s="53" t="str">
        <f t="shared" si="26"/>
        <v/>
      </c>
      <c r="I75" s="53" t="str">
        <f t="shared" si="26"/>
        <v/>
      </c>
      <c r="J75" s="53" t="str">
        <f t="shared" si="26"/>
        <v/>
      </c>
      <c r="K75" s="53" t="str">
        <f t="shared" si="26"/>
        <v/>
      </c>
      <c r="L75" s="53" t="str">
        <f t="shared" si="26"/>
        <v/>
      </c>
      <c r="M75" s="53" t="str">
        <f t="shared" si="26"/>
        <v/>
      </c>
      <c r="N75" s="53" t="str">
        <f t="shared" si="26"/>
        <v/>
      </c>
      <c r="O75" s="53" t="str">
        <f t="shared" si="26"/>
        <v/>
      </c>
      <c r="P75" s="3"/>
    </row>
    <row r="76" spans="1:16" ht="15" customHeight="1" thickBot="1" x14ac:dyDescent="0.2">
      <c r="A76" s="112"/>
      <c r="B76" s="111"/>
      <c r="C76" s="127" t="s">
        <v>89</v>
      </c>
      <c r="D76" s="12" t="s">
        <v>93</v>
      </c>
      <c r="E76" s="49"/>
      <c r="F76" s="84"/>
      <c r="G76" s="50"/>
      <c r="H76" s="50"/>
      <c r="I76" s="50"/>
      <c r="J76" s="87"/>
      <c r="K76" s="50"/>
      <c r="L76" s="50"/>
      <c r="M76" s="50"/>
      <c r="N76" s="50"/>
      <c r="O76" s="50"/>
      <c r="P76" s="32" t="s">
        <v>19</v>
      </c>
    </row>
    <row r="77" spans="1:16" ht="18" customHeight="1" thickBot="1" x14ac:dyDescent="0.2">
      <c r="A77" s="257" t="str">
        <f>IF($A$23="４：税込→税抜経費へ変更","４番 記入表  ＝＝＝＞","")</f>
        <v/>
      </c>
      <c r="B77" s="257"/>
      <c r="C77" s="80"/>
      <c r="D77" s="88" t="s">
        <v>21</v>
      </c>
      <c r="E77" s="248" t="s">
        <v>51</v>
      </c>
      <c r="F77" s="249"/>
      <c r="G77" s="114">
        <f>G$26</f>
        <v>25</v>
      </c>
      <c r="H77" s="114">
        <f t="shared" ref="H77:O77" si="27">H$26</f>
        <v>26</v>
      </c>
      <c r="I77" s="114">
        <f t="shared" si="27"/>
        <v>27</v>
      </c>
      <c r="J77" s="114">
        <f t="shared" si="27"/>
        <v>28</v>
      </c>
      <c r="K77" s="114">
        <f t="shared" si="27"/>
        <v>29</v>
      </c>
      <c r="L77" s="114">
        <f t="shared" si="27"/>
        <v>30</v>
      </c>
      <c r="M77" s="114">
        <f t="shared" si="27"/>
        <v>31</v>
      </c>
      <c r="N77" s="114">
        <f t="shared" si="27"/>
        <v>32</v>
      </c>
      <c r="O77" s="114">
        <f t="shared" si="27"/>
        <v>33</v>
      </c>
      <c r="P77" s="17" t="s">
        <v>16</v>
      </c>
    </row>
    <row r="78" spans="1:16" ht="15" customHeight="1" x14ac:dyDescent="0.15">
      <c r="A78" s="112"/>
      <c r="B78" s="111"/>
      <c r="D78" s="253" t="s">
        <v>14</v>
      </c>
      <c r="E78" s="260" t="s">
        <v>1</v>
      </c>
      <c r="F78" s="261"/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02"/>
    </row>
    <row r="79" spans="1:16" ht="15" customHeight="1" x14ac:dyDescent="0.15">
      <c r="A79" s="112"/>
      <c r="B79" s="111"/>
      <c r="D79" s="254"/>
      <c r="E79" s="250" t="s">
        <v>2</v>
      </c>
      <c r="F79" s="251"/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102"/>
    </row>
    <row r="80" spans="1:16" ht="15" customHeight="1" x14ac:dyDescent="0.15">
      <c r="A80" s="112"/>
      <c r="B80" s="111"/>
      <c r="D80" s="254"/>
      <c r="E80" s="250" t="s">
        <v>3</v>
      </c>
      <c r="F80" s="251"/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102"/>
    </row>
    <row r="81" spans="1:16" ht="15" customHeight="1" x14ac:dyDescent="0.15">
      <c r="A81" s="112"/>
      <c r="B81" s="111"/>
      <c r="D81" s="254"/>
      <c r="E81" s="258" t="s">
        <v>4</v>
      </c>
      <c r="F81" s="259"/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102"/>
    </row>
    <row r="82" spans="1:16" ht="15" customHeight="1" x14ac:dyDescent="0.15">
      <c r="A82" s="112"/>
      <c r="B82" s="111"/>
      <c r="D82" s="254"/>
      <c r="E82" s="228" t="s">
        <v>8</v>
      </c>
      <c r="F82" s="229"/>
      <c r="G82" s="19">
        <f t="shared" ref="G82:O82" si="28">SUM(G$78:G$81)</f>
        <v>0</v>
      </c>
      <c r="H82" s="16">
        <f t="shared" si="28"/>
        <v>0</v>
      </c>
      <c r="I82" s="16">
        <f t="shared" si="28"/>
        <v>0</v>
      </c>
      <c r="J82" s="16">
        <f t="shared" si="28"/>
        <v>0</v>
      </c>
      <c r="K82" s="16">
        <f t="shared" si="28"/>
        <v>0</v>
      </c>
      <c r="L82" s="16">
        <f t="shared" si="28"/>
        <v>0</v>
      </c>
      <c r="M82" s="16">
        <f t="shared" si="28"/>
        <v>0</v>
      </c>
      <c r="N82" s="16">
        <f t="shared" si="28"/>
        <v>0</v>
      </c>
      <c r="O82" s="16">
        <f t="shared" si="28"/>
        <v>0</v>
      </c>
      <c r="P82" s="102"/>
    </row>
    <row r="83" spans="1:16" ht="15" customHeight="1" x14ac:dyDescent="0.15">
      <c r="A83" s="112"/>
      <c r="B83" s="111"/>
      <c r="D83" s="254"/>
      <c r="E83" s="232" t="s">
        <v>5</v>
      </c>
      <c r="F83" s="233"/>
      <c r="G83" s="9">
        <f t="shared" ref="G83:O83" si="29">IF(G$92="",ROUNDDOWN(G$82*G$89,0),"　率設定ｴﾗｰ")</f>
        <v>0</v>
      </c>
      <c r="H83" s="9">
        <f t="shared" si="29"/>
        <v>0</v>
      </c>
      <c r="I83" s="9">
        <f t="shared" si="29"/>
        <v>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102"/>
    </row>
    <row r="84" spans="1:16" ht="15" customHeight="1" x14ac:dyDescent="0.15">
      <c r="A84" s="112"/>
      <c r="B84" s="111"/>
      <c r="D84" s="254"/>
      <c r="E84" s="228" t="s">
        <v>11</v>
      </c>
      <c r="F84" s="229"/>
      <c r="G84" s="19">
        <f t="shared" ref="G84:O84" si="30">IFERROR(G83+G82,"")</f>
        <v>0</v>
      </c>
      <c r="H84" s="19">
        <f t="shared" si="30"/>
        <v>0</v>
      </c>
      <c r="I84" s="19">
        <f t="shared" si="30"/>
        <v>0</v>
      </c>
      <c r="J84" s="19">
        <f t="shared" si="30"/>
        <v>0</v>
      </c>
      <c r="K84" s="19">
        <f t="shared" si="30"/>
        <v>0</v>
      </c>
      <c r="L84" s="19">
        <f t="shared" si="30"/>
        <v>0</v>
      </c>
      <c r="M84" s="19">
        <f t="shared" si="30"/>
        <v>0</v>
      </c>
      <c r="N84" s="19">
        <f t="shared" si="30"/>
        <v>0</v>
      </c>
      <c r="O84" s="19">
        <f t="shared" si="30"/>
        <v>0</v>
      </c>
      <c r="P84" s="102"/>
    </row>
    <row r="85" spans="1:16" ht="15" customHeight="1" x14ac:dyDescent="0.15">
      <c r="A85" s="112"/>
      <c r="B85" s="111"/>
      <c r="D85" s="254"/>
      <c r="E85" s="230" t="s">
        <v>12</v>
      </c>
      <c r="F85" s="231"/>
      <c r="G85" s="103"/>
      <c r="H85" s="104"/>
      <c r="I85" s="104"/>
      <c r="J85" s="104"/>
      <c r="K85" s="104"/>
      <c r="L85" s="104"/>
      <c r="M85" s="104"/>
      <c r="N85" s="104"/>
      <c r="O85" s="105"/>
      <c r="P85" s="102"/>
    </row>
    <row r="86" spans="1:16" ht="15" customHeight="1" x14ac:dyDescent="0.15">
      <c r="A86" s="112"/>
      <c r="B86" s="111"/>
      <c r="D86" s="254"/>
      <c r="E86" s="228" t="s">
        <v>13</v>
      </c>
      <c r="F86" s="229"/>
      <c r="G86" s="20">
        <f t="shared" ref="G86:O86" si="31">IFERROR(G$84,"")</f>
        <v>0</v>
      </c>
      <c r="H86" s="20">
        <f t="shared" si="31"/>
        <v>0</v>
      </c>
      <c r="I86" s="20">
        <f t="shared" si="31"/>
        <v>0</v>
      </c>
      <c r="J86" s="20">
        <f t="shared" si="31"/>
        <v>0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102"/>
    </row>
    <row r="87" spans="1:16" ht="30" customHeight="1" thickBot="1" x14ac:dyDescent="0.2">
      <c r="A87" s="112"/>
      <c r="B87" s="111"/>
      <c r="D87" s="254"/>
      <c r="E87" s="273" t="s">
        <v>28</v>
      </c>
      <c r="F87" s="274"/>
      <c r="G87" s="99" t="str">
        <f>IFERROR((ROUNDDOWN(G86*G$90/(1+G$90),0)),"")</f>
        <v/>
      </c>
      <c r="H87" s="99" t="str">
        <f>IFERROR((ROUNDDOWN(H86*H$90/(1+H$90),0)),"")</f>
        <v/>
      </c>
      <c r="I87" s="99" t="str">
        <f>IFERROR((ROUNDDOWN(I86*I$90/(1+I$90),0)),"")</f>
        <v/>
      </c>
      <c r="J87" s="99" t="str">
        <f>IFERROR((ROUNDDOWN(J86*J$90/(1+J$90),0)),"")</f>
        <v/>
      </c>
      <c r="K87" s="156" t="str">
        <f>IFERROR(ROUNDDOWN(K86*K$90,0),"")</f>
        <v/>
      </c>
      <c r="L87" s="156" t="str">
        <f>IFERROR(ROUNDDOWN(L86*L$90,0),"")</f>
        <v/>
      </c>
      <c r="M87" s="156" t="str">
        <f>IFERROR(ROUNDDOWN(M86*M$90,0),"")</f>
        <v/>
      </c>
      <c r="N87" s="156" t="str">
        <f>IFERROR(ROUNDDOWN(N86*N$90,0),"")</f>
        <v/>
      </c>
      <c r="O87" s="156" t="str">
        <f>IFERROR(ROUNDDOWN(O86*O$90,0),"")</f>
        <v/>
      </c>
      <c r="P87" s="163">
        <f t="shared" ref="P87" si="32">SUM($G87:$O87)</f>
        <v>0</v>
      </c>
    </row>
    <row r="88" spans="1:16" ht="15" customHeight="1" thickBot="1" x14ac:dyDescent="0.2">
      <c r="A88" s="111"/>
      <c r="B88" s="111"/>
      <c r="D88" s="255"/>
      <c r="E88" s="275" t="s">
        <v>15</v>
      </c>
      <c r="F88" s="276"/>
      <c r="G88" s="157">
        <f>IFERROR(G$86,"")</f>
        <v>0</v>
      </c>
      <c r="H88" s="158">
        <f>IFERROR(H$86,"")</f>
        <v>0</v>
      </c>
      <c r="I88" s="158">
        <f>IFERROR(I$86,"")</f>
        <v>0</v>
      </c>
      <c r="J88" s="158">
        <f>IFERROR(J$86,"")</f>
        <v>0</v>
      </c>
      <c r="K88" s="159" t="str">
        <f>IFERROR(K86+K87,"")</f>
        <v/>
      </c>
      <c r="L88" s="159" t="str">
        <f>IFERROR(L86+L87,"")</f>
        <v/>
      </c>
      <c r="M88" s="159" t="str">
        <f>IFERROR(M86+M87,"")</f>
        <v/>
      </c>
      <c r="N88" s="159" t="str">
        <f>IFERROR(N86+N87,"")</f>
        <v/>
      </c>
      <c r="O88" s="159" t="str">
        <f>IFERROR(O86+O87,"")</f>
        <v/>
      </c>
      <c r="P88" s="164">
        <f>SUM($G88:$O88)</f>
        <v>0</v>
      </c>
    </row>
    <row r="89" spans="1:16" ht="15" customHeight="1" x14ac:dyDescent="0.15">
      <c r="A89" s="111"/>
      <c r="B89" s="51"/>
      <c r="C89" s="5" t="s">
        <v>68</v>
      </c>
      <c r="D89" s="14"/>
      <c r="E89" s="246" t="s">
        <v>6</v>
      </c>
      <c r="F89" s="247"/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4"/>
    </row>
    <row r="90" spans="1:16" ht="15" customHeight="1" x14ac:dyDescent="0.15">
      <c r="A90" s="111"/>
      <c r="B90" s="111"/>
      <c r="C90" s="118" t="s">
        <v>107</v>
      </c>
      <c r="D90" s="14"/>
      <c r="E90" s="238" t="s">
        <v>0</v>
      </c>
      <c r="F90" s="238"/>
      <c r="G90" s="107" t="str">
        <f>IF("１"=LEFT(代表研究者用!$A$23,1),代表研究者用!$G$39,IF("２"=LEFT(代表研究者用!$A$23,1),代表研究者用!$G$56,IF("３"=LEFT(代表研究者用!$A$23,1),代表研究者用!$G$73,IF("４"=LEFT(代表研究者用!$A$23,1),代表研究者用!$G$90,""))))</f>
        <v/>
      </c>
      <c r="H90" s="107" t="str">
        <f>IF("１"=LEFT(代表研究者用!$A$23,1),代表研究者用!$H$39,IF("２"=LEFT(代表研究者用!$A$23,1),代表研究者用!$H$56,IF("３"=LEFT(代表研究者用!$A$23,1),代表研究者用!$H$73,IF("４"=LEFT(代表研究者用!$A$23,1),代表研究者用!$H$90,""))))</f>
        <v/>
      </c>
      <c r="I90" s="107" t="str">
        <f>IF("１"=LEFT(代表研究者用!$A$23,1),代表研究者用!$I$39,IF("２"=LEFT(代表研究者用!$A$23,1),代表研究者用!$I$56,IF("３"=LEFT(代表研究者用!$A$23,1),代表研究者用!$I$73,IF("４"=LEFT(代表研究者用!$A$23,1),代表研究者用!$I$90,""))))</f>
        <v/>
      </c>
      <c r="J90" s="107" t="str">
        <f>IF("１"=LEFT(代表研究者用!$A$23,1),代表研究者用!$J$39,IF("２"=LEFT(代表研究者用!$A$23,1),代表研究者用!$J$56,IF("３"=LEFT(代表研究者用!$A$23,1),代表研究者用!$J$73,IF("４"=LEFT(代表研究者用!$A$23,1),代表研究者用!$J$90,""))))</f>
        <v/>
      </c>
      <c r="K90" s="107" t="str">
        <f>IF("１"=LEFT(代表研究者用!$A$23,1),代表研究者用!$K$39,IF("２"=LEFT(代表研究者用!$A$23,1),代表研究者用!$K$56,IF("３"=LEFT(代表研究者用!$A$23,1),代表研究者用!$K$73,IF("４"=LEFT(代表研究者用!$A$23,1),代表研究者用!$K$90,""))))</f>
        <v/>
      </c>
      <c r="L90" s="107" t="str">
        <f t="shared" ref="L90:O90" si="33">$K$56</f>
        <v/>
      </c>
      <c r="M90" s="107" t="str">
        <f t="shared" si="33"/>
        <v/>
      </c>
      <c r="N90" s="107" t="str">
        <f t="shared" si="33"/>
        <v/>
      </c>
      <c r="O90" s="107" t="str">
        <f t="shared" si="33"/>
        <v/>
      </c>
      <c r="P90" s="4"/>
    </row>
    <row r="91" spans="1:16" ht="15" customHeight="1" x14ac:dyDescent="0.15">
      <c r="A91" s="111"/>
      <c r="B91" s="111"/>
      <c r="D91" s="14"/>
      <c r="E91" s="225" t="str">
        <f>IF("１"=LEFT(代表研究者用!$A$23,1),代表研究者用!$E$40,IF("２"=LEFT(代表研究者用!$A$23,1),代表研究者用!$E$57,IF("３"=LEFT(代表研究者用!$A$23,1),代表研究者用!$E$74,IF("４"=LEFT(代表研究者用!$A$23,1),代表研究者用!$E$91,"代表研究者課税条件未選択"))))</f>
        <v>代表研究者課税条件未選択</v>
      </c>
      <c r="F91" s="226"/>
      <c r="G91" s="43"/>
      <c r="H91" s="43"/>
      <c r="J91" s="45" t="s">
        <v>22</v>
      </c>
      <c r="K91" s="54" t="s">
        <v>23</v>
      </c>
      <c r="L91" s="44"/>
      <c r="M91" s="44"/>
      <c r="N91" s="44"/>
      <c r="O91" s="44"/>
      <c r="P91" s="3"/>
    </row>
    <row r="92" spans="1:16" ht="30" customHeight="1" x14ac:dyDescent="0.15">
      <c r="A92" s="111"/>
      <c r="B92" s="111"/>
      <c r="D92" s="3"/>
      <c r="E92" s="256" t="str">
        <f>IF(AND(G92="",H92="",I92="",J92="",K92="",L92="",M92="",N92="",O92=""),"","一般管理費率：未記入、少数点以下第２位又は１０%以上を検出")</f>
        <v/>
      </c>
      <c r="F92" s="256"/>
      <c r="G92" s="53" t="str">
        <f t="shared" ref="G92:O92" si="34">IF(AND(G$89=ROUNDDOWN(G$89,3),G$89&lt;=0.1,G$89&lt;&gt;""),"","←←確認してください ")</f>
        <v/>
      </c>
      <c r="H92" s="53" t="str">
        <f t="shared" si="34"/>
        <v/>
      </c>
      <c r="I92" s="53" t="str">
        <f t="shared" si="34"/>
        <v/>
      </c>
      <c r="J92" s="53" t="str">
        <f t="shared" si="34"/>
        <v/>
      </c>
      <c r="K92" s="53" t="str">
        <f t="shared" si="34"/>
        <v/>
      </c>
      <c r="L92" s="53" t="str">
        <f t="shared" si="34"/>
        <v/>
      </c>
      <c r="M92" s="53" t="str">
        <f t="shared" si="34"/>
        <v/>
      </c>
      <c r="N92" s="53" t="str">
        <f t="shared" si="34"/>
        <v/>
      </c>
      <c r="O92" s="53" t="str">
        <f t="shared" si="34"/>
        <v/>
      </c>
      <c r="P92" s="3"/>
    </row>
    <row r="93" spans="1:16" x14ac:dyDescent="0.15">
      <c r="A93" s="111"/>
      <c r="B93" s="111"/>
    </row>
    <row r="94" spans="1:16" x14ac:dyDescent="0.15">
      <c r="A94" s="111"/>
      <c r="B94" s="111"/>
    </row>
    <row r="95" spans="1:16" x14ac:dyDescent="0.15">
      <c r="A95" s="111"/>
      <c r="B95" s="111"/>
    </row>
    <row r="96" spans="1:16" x14ac:dyDescent="0.15">
      <c r="A96" s="111"/>
      <c r="B96" s="111"/>
    </row>
    <row r="97" spans="1:2" x14ac:dyDescent="0.15">
      <c r="A97" s="111"/>
      <c r="B97" s="111"/>
    </row>
    <row r="98" spans="1:2" x14ac:dyDescent="0.15">
      <c r="A98" s="111"/>
      <c r="B98" s="111"/>
    </row>
    <row r="99" spans="1:2" x14ac:dyDescent="0.15">
      <c r="A99" s="111"/>
      <c r="B99" s="111"/>
    </row>
    <row r="100" spans="1:2" x14ac:dyDescent="0.15">
      <c r="A100" s="111"/>
      <c r="B100" s="111"/>
    </row>
    <row r="101" spans="1:2" x14ac:dyDescent="0.15">
      <c r="A101" s="111"/>
      <c r="B101" s="111"/>
    </row>
  </sheetData>
  <sheetProtection algorithmName="SHA-512" hashValue="AWZ2oY4/DUL1kDOYQxE099kqHtf2u2vY5azqaoSyaIxvenVVO2yQygZ4437rxZnfEHm2z/ceJP7ofC6wORphxQ==" saltValue="pqecmp7cU9NM75AU0xqSbA==" spinCount="100000" sheet="1" formatCells="0" formatColumns="0"/>
  <protectedRanges>
    <protectedRange sqref="A23:B23" name="範囲1"/>
    <protectedRange sqref="F23:F24" name="範囲2_1_1"/>
    <protectedRange sqref="G38:O38 G72:O72 G89:O89 G55:O55" name="範囲3_2"/>
    <protectedRange sqref="G27:O30" name="範囲6_5"/>
    <protectedRange sqref="G44:O47" name="範囲6_1_2"/>
    <protectedRange sqref="G61:O64" name="範囲6_2_2"/>
    <protectedRange sqref="G78:O81" name="範囲6_3_2"/>
  </protectedRanges>
  <mergeCells count="83">
    <mergeCell ref="A22:B22"/>
    <mergeCell ref="F22:P22"/>
    <mergeCell ref="A23:B23"/>
    <mergeCell ref="E28:F28"/>
    <mergeCell ref="E37:F37"/>
    <mergeCell ref="E29:F29"/>
    <mergeCell ref="E30:F30"/>
    <mergeCell ref="E31:F31"/>
    <mergeCell ref="E32:F32"/>
    <mergeCell ref="E34:F34"/>
    <mergeCell ref="A24:B24"/>
    <mergeCell ref="E18:P18"/>
    <mergeCell ref="A60:B60"/>
    <mergeCell ref="A26:B26"/>
    <mergeCell ref="D27:D37"/>
    <mergeCell ref="E33:F33"/>
    <mergeCell ref="E35:F35"/>
    <mergeCell ref="E36:F36"/>
    <mergeCell ref="D42:E42"/>
    <mergeCell ref="E26:F26"/>
    <mergeCell ref="E27:F27"/>
    <mergeCell ref="A43:B43"/>
    <mergeCell ref="D44:D54"/>
    <mergeCell ref="E51:F51"/>
    <mergeCell ref="F20:P20"/>
    <mergeCell ref="F21:P21"/>
    <mergeCell ref="E45:F45"/>
    <mergeCell ref="A77:B77"/>
    <mergeCell ref="D78:D88"/>
    <mergeCell ref="E85:F85"/>
    <mergeCell ref="E87:F87"/>
    <mergeCell ref="E88:F88"/>
    <mergeCell ref="E86:F86"/>
    <mergeCell ref="E78:F78"/>
    <mergeCell ref="E77:F77"/>
    <mergeCell ref="E79:F79"/>
    <mergeCell ref="E80:F80"/>
    <mergeCell ref="E81:F81"/>
    <mergeCell ref="E82:F82"/>
    <mergeCell ref="E83:F83"/>
    <mergeCell ref="E84:F84"/>
    <mergeCell ref="E92:F92"/>
    <mergeCell ref="D61:D71"/>
    <mergeCell ref="E68:F68"/>
    <mergeCell ref="E70:F70"/>
    <mergeCell ref="E71:F71"/>
    <mergeCell ref="E62:F62"/>
    <mergeCell ref="E63:F63"/>
    <mergeCell ref="E64:F64"/>
    <mergeCell ref="E61:F61"/>
    <mergeCell ref="E72:F72"/>
    <mergeCell ref="E73:F73"/>
    <mergeCell ref="E75:F75"/>
    <mergeCell ref="E65:F65"/>
    <mergeCell ref="E66:F66"/>
    <mergeCell ref="E67:F67"/>
    <mergeCell ref="E69:F69"/>
    <mergeCell ref="E46:F46"/>
    <mergeCell ref="E47:F47"/>
    <mergeCell ref="E48:F48"/>
    <mergeCell ref="E55:F55"/>
    <mergeCell ref="E53:F53"/>
    <mergeCell ref="E54:F54"/>
    <mergeCell ref="E49:F49"/>
    <mergeCell ref="E50:F50"/>
    <mergeCell ref="E52:F52"/>
    <mergeCell ref="E74:F74"/>
    <mergeCell ref="E91:F91"/>
    <mergeCell ref="E89:F89"/>
    <mergeCell ref="E90:F90"/>
    <mergeCell ref="E56:F56"/>
    <mergeCell ref="E58:F58"/>
    <mergeCell ref="E60:F60"/>
    <mergeCell ref="E57:F57"/>
    <mergeCell ref="F19:P19"/>
    <mergeCell ref="F23:O23"/>
    <mergeCell ref="F24:O24"/>
    <mergeCell ref="E44:F44"/>
    <mergeCell ref="E43:F43"/>
    <mergeCell ref="E38:F38"/>
    <mergeCell ref="E39:F39"/>
    <mergeCell ref="E41:F41"/>
    <mergeCell ref="E40:F40"/>
  </mergeCells>
  <phoneticPr fontId="2"/>
  <conditionalFormatting sqref="C42:P92">
    <cfRule type="expression" dxfId="15" priority="45">
      <formula>$A$23="１：税抜経費"</formula>
    </cfRule>
  </conditionalFormatting>
  <conditionalFormatting sqref="C25:P41 C59:P92">
    <cfRule type="expression" dxfId="14" priority="44">
      <formula>$A$23="２：税込経費"</formula>
    </cfRule>
  </conditionalFormatting>
  <conditionalFormatting sqref="C25:P58 C76:P92">
    <cfRule type="expression" dxfId="13" priority="42">
      <formula>$A$23="３：税抜→税込経費へ変更"</formula>
    </cfRule>
  </conditionalFormatting>
  <conditionalFormatting sqref="C25:P75">
    <cfRule type="expression" dxfId="12" priority="41">
      <formula>$A$23="４：税込→税抜経費へ変更"</formula>
    </cfRule>
  </conditionalFormatting>
  <dataValidations count="2">
    <dataValidation type="whole" operator="greaterThanOrEqual" allowBlank="1" showInputMessage="1" showErrorMessage="1" error="整数を入力してください。" sqref="G27:O30 G61:O64 G44:O47 G78:O81">
      <formula1>0</formula1>
    </dataValidation>
    <dataValidation type="list" allowBlank="1" showInputMessage="1" showErrorMessage="1" sqref="A23:B23">
      <formula1>"⑥課税条件選択（プルダウン）,１：税抜経費,２：税込経費,３：税抜→税込経費へ変更,４：税込→税抜経費へ変更"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&amp;L様式K－３－1　別紙１&amp;R実施計画書別紙１（連名契約）</oddHeader>
  </headerFooter>
  <rowBreaks count="3" manualBreakCount="3">
    <brk id="41" min="3" max="15" man="1"/>
    <brk id="58" min="3" max="15" man="1"/>
    <brk id="75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研究分担者10用</vt:lpstr>
      <vt:lpstr>⑥課税条件選択_プルダウン</vt:lpstr>
      <vt:lpstr>⑦課税条件選択_プルダウン</vt:lpstr>
      <vt:lpstr>'課題全体　別紙１'!Print_Area</vt:lpstr>
      <vt:lpstr>研究分担者10用!Print_Area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研究分担者10用!Print_Titles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2017-03-28T22:52:54Z</dcterms:modified>
</cp:coreProperties>
</file>